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900" windowWidth="8220" windowHeight="11085"/>
  </bookViews>
  <sheets>
    <sheet name="Figure 1" sheetId="32" r:id="rId1"/>
    <sheet name="Figure 2" sheetId="17" r:id="rId2"/>
    <sheet name="Figure 3" sheetId="35" r:id="rId3"/>
    <sheet name="Figure 4" sheetId="36" r:id="rId4"/>
    <sheet name="CPI-W All Items" sheetId="18" state="hidden" r:id="rId5"/>
    <sheet name="Communications" sheetId="25" state="hidden" r:id="rId6"/>
    <sheet name="Video" sheetId="26" state="hidden" r:id="rId7"/>
    <sheet name="Entertainment" sheetId="14" state="hidden" r:id="rId8"/>
    <sheet name="Tuition, other, childcare" sheetId="16" state="hidden" r:id="rId9"/>
    <sheet name="Education and Book supplies" sheetId="12" state="hidden" r:id="rId10"/>
    <sheet name="Recreation" sheetId="10" state="hidden" r:id="rId11"/>
    <sheet name="Apparrel" sheetId="9" state="hidden" r:id="rId12"/>
    <sheet name="Food and Bev" sheetId="4" state="hidden" r:id="rId13"/>
    <sheet name="Medical" sheetId="7" state="hidden" r:id="rId14"/>
    <sheet name="Transportation" sheetId="5" state="hidden" r:id="rId15"/>
    <sheet name="Housing" sheetId="3" state="hidden" r:id="rId16"/>
    <sheet name="Education" sheetId="1" state="hidden" r:id="rId17"/>
    <sheet name="Other" sheetId="6" state="hidden" r:id="rId18"/>
    <sheet name="93-2014" sheetId="8" state="hidden" r:id="rId19"/>
    <sheet name="93-2014 (2)" sheetId="30" state="hidden" r:id="rId20"/>
    <sheet name="82-2014 COLA" sheetId="15" state="hidden" r:id="rId21"/>
    <sheet name="Expenditure Weights " sheetId="20" state="hidden" r:id="rId22"/>
    <sheet name="Levers" sheetId="22" state="hidden" r:id="rId23"/>
  </sheets>
  <calcPr calcId="145621"/>
</workbook>
</file>

<file path=xl/calcChain.xml><?xml version="1.0" encoding="utf-8"?>
<calcChain xmlns="http://schemas.openxmlformats.org/spreadsheetml/2006/main">
  <c r="O47" i="18" l="1"/>
  <c r="Q41" i="18"/>
  <c r="P41"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2" i="18"/>
  <c r="P43" i="18"/>
  <c r="P44" i="18"/>
  <c r="P13" i="18"/>
  <c r="C53" i="30" l="1"/>
  <c r="B53" i="30"/>
  <c r="D53" i="30" s="1"/>
  <c r="D52" i="30"/>
  <c r="D51" i="30"/>
  <c r="D50" i="30"/>
  <c r="D49" i="30"/>
  <c r="D48" i="30"/>
  <c r="D47" i="30"/>
  <c r="D46" i="30"/>
  <c r="H34" i="30"/>
  <c r="G34" i="30"/>
  <c r="F34" i="30"/>
  <c r="D34" i="30"/>
  <c r="C34" i="30"/>
  <c r="B34" i="30"/>
  <c r="D20" i="30"/>
  <c r="C20" i="30"/>
  <c r="B20" i="30"/>
  <c r="B1" i="30"/>
  <c r="B5" i="30" l="1"/>
  <c r="D5" i="30"/>
  <c r="C6" i="30"/>
  <c r="B7" i="30"/>
  <c r="D7" i="30"/>
  <c r="C8" i="30"/>
  <c r="B9" i="30"/>
  <c r="D9" i="30"/>
  <c r="C10" i="30"/>
  <c r="B11" i="30"/>
  <c r="D11" i="30"/>
  <c r="B13" i="30"/>
  <c r="D13" i="30"/>
  <c r="C14" i="30"/>
  <c r="C15" i="30"/>
  <c r="C5" i="30"/>
  <c r="B21" i="30" s="1"/>
  <c r="B6" i="30"/>
  <c r="D6" i="30"/>
  <c r="C7" i="30"/>
  <c r="B23" i="30" s="1"/>
  <c r="B8" i="30"/>
  <c r="D8" i="30"/>
  <c r="C9" i="30"/>
  <c r="B25" i="30" s="1"/>
  <c r="B10" i="30"/>
  <c r="D10" i="30"/>
  <c r="C11" i="30"/>
  <c r="B27" i="30" s="1"/>
  <c r="C13" i="30"/>
  <c r="C12" i="30" s="1"/>
  <c r="B14" i="30"/>
  <c r="D14" i="30"/>
  <c r="D15" i="30"/>
  <c r="C24" i="30" l="1"/>
  <c r="D24" i="30"/>
  <c r="B12" i="30"/>
  <c r="D25" i="30"/>
  <c r="C25" i="30"/>
  <c r="B24" i="30"/>
  <c r="D21" i="30"/>
  <c r="C21" i="30"/>
  <c r="B28" i="30"/>
  <c r="C26" i="30"/>
  <c r="D26" i="30"/>
  <c r="C22" i="30"/>
  <c r="D22" i="30"/>
  <c r="D12" i="30"/>
  <c r="D27" i="30"/>
  <c r="C27" i="30"/>
  <c r="B26" i="30"/>
  <c r="D23" i="30"/>
  <c r="C23" i="30"/>
  <c r="B22" i="30"/>
  <c r="C28" i="30" l="1"/>
  <c r="D28" i="30"/>
  <c r="P45" i="7" l="1"/>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45" i="25"/>
  <c r="P44" i="25"/>
  <c r="P43" i="25"/>
  <c r="P42" i="25"/>
  <c r="P41" i="25"/>
  <c r="P40" i="25"/>
  <c r="P39" i="25"/>
  <c r="P38" i="25"/>
  <c r="P37" i="25"/>
  <c r="P36" i="25"/>
  <c r="P35" i="25"/>
  <c r="P34" i="25"/>
  <c r="P33" i="25"/>
  <c r="P32" i="25"/>
  <c r="P31" i="25"/>
  <c r="P30" i="25"/>
  <c r="P29" i="25"/>
  <c r="P28" i="25"/>
  <c r="P27" i="25"/>
  <c r="P26" i="25"/>
  <c r="P25" i="25"/>
  <c r="P24" i="25"/>
  <c r="P23" i="25"/>
  <c r="P22" i="25"/>
  <c r="P21" i="25"/>
  <c r="P20" i="25"/>
  <c r="P19" i="25"/>
  <c r="P18" i="25"/>
  <c r="P17" i="25"/>
  <c r="P16" i="25"/>
  <c r="P15" i="25"/>
  <c r="P14" i="25"/>
  <c r="P13" i="25"/>
  <c r="P14" i="16"/>
  <c r="P15" i="16"/>
  <c r="P16" i="16"/>
  <c r="P17" i="16"/>
  <c r="P18" i="16"/>
  <c r="P19" i="16"/>
  <c r="P20" i="16"/>
  <c r="P21" i="16"/>
  <c r="P22" i="16"/>
  <c r="P23" i="16"/>
  <c r="P24" i="16"/>
  <c r="P25" i="16"/>
  <c r="P26" i="16"/>
  <c r="P27" i="16"/>
  <c r="P28" i="16"/>
  <c r="P29" i="16"/>
  <c r="P30" i="16"/>
  <c r="P31" i="16"/>
  <c r="P32" i="16"/>
  <c r="P33" i="16"/>
  <c r="P34" i="16"/>
  <c r="P35" i="16"/>
  <c r="P36" i="16"/>
  <c r="P37" i="16"/>
  <c r="P38" i="16"/>
  <c r="P39" i="16"/>
  <c r="P40" i="16"/>
  <c r="P41" i="16"/>
  <c r="P42" i="16"/>
  <c r="P43" i="16"/>
  <c r="P44" i="16"/>
  <c r="P45" i="16"/>
  <c r="P13" i="16"/>
  <c r="O34" i="26"/>
  <c r="N34" i="26"/>
  <c r="O33" i="26"/>
  <c r="N33" i="26"/>
  <c r="O32" i="26"/>
  <c r="N32" i="26"/>
  <c r="O31" i="26"/>
  <c r="N31" i="26"/>
  <c r="O30" i="26"/>
  <c r="N30" i="26"/>
  <c r="O29" i="26"/>
  <c r="N29" i="26"/>
  <c r="O28" i="26"/>
  <c r="N28" i="26"/>
  <c r="O27" i="26"/>
  <c r="N27" i="26"/>
  <c r="O26" i="26"/>
  <c r="N26" i="26"/>
  <c r="O25" i="26"/>
  <c r="N25" i="26"/>
  <c r="O24" i="26"/>
  <c r="N24" i="26"/>
  <c r="O23" i="26"/>
  <c r="N23" i="26"/>
  <c r="O22" i="26"/>
  <c r="N22" i="26"/>
  <c r="O21" i="26"/>
  <c r="N21" i="26"/>
  <c r="O20" i="26"/>
  <c r="N20" i="26"/>
  <c r="O19" i="26"/>
  <c r="N19" i="26"/>
  <c r="O18" i="26"/>
  <c r="N18" i="26"/>
  <c r="O17" i="26"/>
  <c r="N17" i="26"/>
  <c r="O16" i="26"/>
  <c r="N16" i="26"/>
  <c r="O15" i="26"/>
  <c r="N15" i="26"/>
  <c r="O14" i="26"/>
  <c r="N14" i="26"/>
  <c r="O13" i="26"/>
  <c r="N13" i="26"/>
  <c r="O12" i="26"/>
  <c r="N12" i="26"/>
  <c r="N28" i="25"/>
  <c r="O28" i="25"/>
  <c r="N29" i="25"/>
  <c r="O29" i="25"/>
  <c r="N30" i="25"/>
  <c r="O30" i="25"/>
  <c r="N31" i="25"/>
  <c r="O31" i="25"/>
  <c r="N32" i="25"/>
  <c r="O32" i="25"/>
  <c r="N33" i="25"/>
  <c r="O33" i="25"/>
  <c r="N34" i="25"/>
  <c r="O34" i="25"/>
  <c r="N12" i="25"/>
  <c r="O12" i="25"/>
  <c r="O27" i="25"/>
  <c r="N27" i="25"/>
  <c r="O26" i="25"/>
  <c r="N26" i="25"/>
  <c r="O25" i="25"/>
  <c r="N25" i="25"/>
  <c r="O24" i="25"/>
  <c r="N24" i="25"/>
  <c r="O23" i="25"/>
  <c r="N23" i="25"/>
  <c r="O22" i="25"/>
  <c r="N22" i="25"/>
  <c r="O21" i="25"/>
  <c r="N21" i="25"/>
  <c r="O20" i="25"/>
  <c r="N20" i="25"/>
  <c r="O19" i="25"/>
  <c r="N19" i="25"/>
  <c r="O18" i="25"/>
  <c r="N18" i="25"/>
  <c r="O17" i="25"/>
  <c r="N17" i="25"/>
  <c r="O16" i="25"/>
  <c r="N16" i="25"/>
  <c r="O15" i="25"/>
  <c r="N15" i="25"/>
  <c r="O14" i="25"/>
  <c r="N14" i="25"/>
  <c r="O13" i="25"/>
  <c r="N13" i="25"/>
  <c r="B1" i="8" l="1"/>
  <c r="B10" i="8" s="1"/>
  <c r="H31" i="8"/>
  <c r="G31" i="8"/>
  <c r="F31" i="8"/>
  <c r="D31" i="8"/>
  <c r="C31" i="8"/>
  <c r="B31" i="8"/>
  <c r="D17" i="8"/>
  <c r="C17" i="8"/>
  <c r="B17" i="8"/>
  <c r="C17" i="30"/>
  <c r="B17" i="30"/>
  <c r="D17" i="30" l="1"/>
  <c r="D30" i="30" s="1"/>
  <c r="B30" i="30"/>
  <c r="C30" i="30"/>
  <c r="B6" i="8"/>
  <c r="B8" i="8"/>
  <c r="B11" i="8"/>
  <c r="B14" i="8"/>
  <c r="D12" i="8"/>
  <c r="D11" i="8"/>
  <c r="D10" i="8"/>
  <c r="D9" i="8"/>
  <c r="D8" i="8"/>
  <c r="D7" i="8"/>
  <c r="D6" i="8"/>
  <c r="D5" i="8"/>
  <c r="D14" i="8"/>
  <c r="B5" i="8"/>
  <c r="B7" i="8"/>
  <c r="B9" i="8"/>
  <c r="B12" i="8"/>
  <c r="C14" i="8"/>
  <c r="C12" i="8"/>
  <c r="C11" i="8"/>
  <c r="C10" i="8"/>
  <c r="C9" i="8"/>
  <c r="C8" i="8"/>
  <c r="C7" i="8"/>
  <c r="C6" i="8"/>
  <c r="C5" i="8"/>
  <c r="B27" i="8"/>
  <c r="C27" i="8" l="1"/>
  <c r="D27" i="8"/>
  <c r="H12" i="15" l="1"/>
  <c r="I11" i="15"/>
  <c r="H11" i="15"/>
  <c r="I8" i="15"/>
  <c r="H8" i="15"/>
  <c r="I7" i="15"/>
  <c r="H7" i="15"/>
  <c r="I6" i="15"/>
  <c r="H6" i="15"/>
  <c r="I5" i="15"/>
  <c r="H5" i="15"/>
  <c r="I4" i="15"/>
  <c r="H4" i="15"/>
  <c r="I3" i="15"/>
  <c r="I12" i="15" s="1"/>
  <c r="H3" i="15"/>
  <c r="O12" i="18" l="1"/>
  <c r="D23" i="15"/>
  <c r="C11" i="20"/>
  <c r="D11" i="20" s="1"/>
  <c r="E11" i="20" s="1"/>
  <c r="F11" i="20" s="1"/>
  <c r="G11" i="20" s="1"/>
  <c r="H11" i="20" s="1"/>
  <c r="I11" i="20" s="1"/>
  <c r="J11" i="20" s="1"/>
  <c r="K11" i="20" s="1"/>
  <c r="L11" i="20" s="1"/>
  <c r="M11" i="20" s="1"/>
  <c r="N11" i="20" s="1"/>
  <c r="O11" i="20" s="1"/>
  <c r="P11" i="20" s="1"/>
  <c r="Q11" i="20" s="1"/>
  <c r="R11" i="20" s="1"/>
  <c r="S11" i="20" s="1"/>
  <c r="T11" i="20" s="1"/>
  <c r="U11" i="20" s="1"/>
  <c r="V11" i="20" s="1"/>
  <c r="W11" i="20" s="1"/>
  <c r="X11" i="20" s="1"/>
  <c r="Y11" i="20" s="1"/>
  <c r="Z11" i="20" s="1"/>
  <c r="AA11" i="20" s="1"/>
  <c r="AB11" i="20" s="1"/>
  <c r="AC11" i="20" s="1"/>
  <c r="AD11" i="20" s="1"/>
  <c r="AE11" i="20" s="1"/>
  <c r="AF11" i="20" s="1"/>
  <c r="AG11" i="20" s="1"/>
  <c r="B11" i="20"/>
  <c r="A11" i="20"/>
  <c r="AG21" i="20"/>
  <c r="AF21" i="20"/>
  <c r="AE21" i="20"/>
  <c r="AD21" i="20"/>
  <c r="AC21" i="20"/>
  <c r="AB21" i="20"/>
  <c r="AA21" i="20"/>
  <c r="Z21" i="20"/>
  <c r="Y21" i="20"/>
  <c r="X21" i="20"/>
  <c r="W21" i="20"/>
  <c r="V21" i="20"/>
  <c r="U21" i="20"/>
  <c r="T21" i="20"/>
  <c r="S21" i="20"/>
  <c r="C31" i="20" s="1"/>
  <c r="R21" i="20"/>
  <c r="Q21" i="20"/>
  <c r="P21" i="20"/>
  <c r="O21" i="20"/>
  <c r="N21" i="20"/>
  <c r="M21" i="20"/>
  <c r="L21" i="20"/>
  <c r="K21" i="20"/>
  <c r="J21" i="20"/>
  <c r="I21" i="20"/>
  <c r="H21" i="20"/>
  <c r="G21" i="20"/>
  <c r="F21" i="20"/>
  <c r="E21" i="20"/>
  <c r="D21" i="20"/>
  <c r="C21" i="20"/>
  <c r="D31" i="20" s="1"/>
  <c r="AG20" i="20"/>
  <c r="AF20" i="20"/>
  <c r="AE20" i="20"/>
  <c r="AD20" i="20"/>
  <c r="AC20" i="20"/>
  <c r="AB20" i="20"/>
  <c r="AA20" i="20"/>
  <c r="Z20" i="20"/>
  <c r="Y20" i="20"/>
  <c r="X20" i="20"/>
  <c r="W20" i="20"/>
  <c r="V20" i="20"/>
  <c r="U20" i="20"/>
  <c r="T20" i="20"/>
  <c r="S20" i="20"/>
  <c r="C30" i="20" s="1"/>
  <c r="R20" i="20"/>
  <c r="Q20" i="20"/>
  <c r="D30" i="20" s="1"/>
  <c r="AG19" i="20"/>
  <c r="AF19" i="20"/>
  <c r="AE19" i="20"/>
  <c r="AD19" i="20"/>
  <c r="AC19" i="20"/>
  <c r="AB19" i="20"/>
  <c r="AA19" i="20"/>
  <c r="Z19" i="20"/>
  <c r="Y19" i="20"/>
  <c r="X19" i="20"/>
  <c r="W19" i="20"/>
  <c r="V19" i="20"/>
  <c r="U19" i="20"/>
  <c r="T19" i="20"/>
  <c r="S19" i="20"/>
  <c r="C29" i="20" s="1"/>
  <c r="R19" i="20"/>
  <c r="Q19" i="20"/>
  <c r="P19" i="20"/>
  <c r="O19" i="20"/>
  <c r="N19" i="20"/>
  <c r="M19" i="20"/>
  <c r="L19" i="20"/>
  <c r="K19" i="20"/>
  <c r="J19" i="20"/>
  <c r="I19" i="20"/>
  <c r="H19" i="20"/>
  <c r="G19" i="20"/>
  <c r="F19" i="20"/>
  <c r="E19" i="20"/>
  <c r="D19" i="20"/>
  <c r="C19" i="20"/>
  <c r="D29" i="20" s="1"/>
  <c r="AG18" i="20"/>
  <c r="AF18" i="20"/>
  <c r="AE18" i="20"/>
  <c r="AD18" i="20"/>
  <c r="AC18" i="20"/>
  <c r="AB18" i="20"/>
  <c r="AA18" i="20"/>
  <c r="Z18" i="20"/>
  <c r="Y18" i="20"/>
  <c r="X18" i="20"/>
  <c r="W18" i="20"/>
  <c r="V18" i="20"/>
  <c r="U18" i="20"/>
  <c r="T18" i="20"/>
  <c r="S18" i="20"/>
  <c r="C28" i="20" s="1"/>
  <c r="R18" i="20"/>
  <c r="Q18" i="20"/>
  <c r="P18" i="20"/>
  <c r="O18" i="20"/>
  <c r="N18" i="20"/>
  <c r="M18" i="20"/>
  <c r="L18" i="20"/>
  <c r="K18" i="20"/>
  <c r="J18" i="20"/>
  <c r="I18" i="20"/>
  <c r="H18" i="20"/>
  <c r="G18" i="20"/>
  <c r="F18" i="20"/>
  <c r="E18" i="20"/>
  <c r="D18" i="20"/>
  <c r="C18" i="20"/>
  <c r="D28" i="20" s="1"/>
  <c r="AG17" i="20"/>
  <c r="AF17" i="20"/>
  <c r="AE17" i="20"/>
  <c r="AD17" i="20"/>
  <c r="AC17" i="20"/>
  <c r="AB17" i="20"/>
  <c r="AA17" i="20"/>
  <c r="Z17" i="20"/>
  <c r="Y17" i="20"/>
  <c r="X17" i="20"/>
  <c r="W17" i="20"/>
  <c r="V17" i="20"/>
  <c r="U17" i="20"/>
  <c r="T17" i="20"/>
  <c r="S17" i="20"/>
  <c r="C27" i="20" s="1"/>
  <c r="R17" i="20"/>
  <c r="Q17" i="20"/>
  <c r="P17" i="20"/>
  <c r="O17" i="20"/>
  <c r="N17" i="20"/>
  <c r="M17" i="20"/>
  <c r="L17" i="20"/>
  <c r="K17" i="20"/>
  <c r="J17" i="20"/>
  <c r="I17" i="20"/>
  <c r="H17" i="20"/>
  <c r="G17" i="20"/>
  <c r="F17" i="20"/>
  <c r="E17" i="20"/>
  <c r="D17" i="20"/>
  <c r="C17" i="20"/>
  <c r="D27" i="20" s="1"/>
  <c r="AG16" i="20"/>
  <c r="AF16" i="20"/>
  <c r="AE16" i="20"/>
  <c r="AD16" i="20"/>
  <c r="AC16" i="20"/>
  <c r="AB16" i="20"/>
  <c r="AA16" i="20"/>
  <c r="Z16" i="20"/>
  <c r="Y16" i="20"/>
  <c r="X16" i="20"/>
  <c r="W16" i="20"/>
  <c r="V16" i="20"/>
  <c r="U16" i="20"/>
  <c r="T16" i="20"/>
  <c r="S16" i="20"/>
  <c r="C26" i="20" s="1"/>
  <c r="R16" i="20"/>
  <c r="Q16" i="20"/>
  <c r="P16" i="20"/>
  <c r="O16" i="20"/>
  <c r="N16" i="20"/>
  <c r="M16" i="20"/>
  <c r="L16" i="20"/>
  <c r="K16" i="20"/>
  <c r="J16" i="20"/>
  <c r="I16" i="20"/>
  <c r="H16" i="20"/>
  <c r="G16" i="20"/>
  <c r="F16" i="20"/>
  <c r="E16" i="20"/>
  <c r="D16" i="20"/>
  <c r="C16" i="20"/>
  <c r="D26" i="20" s="1"/>
  <c r="AG15" i="20"/>
  <c r="AF15" i="20"/>
  <c r="AE15" i="20"/>
  <c r="AD15" i="20"/>
  <c r="AC15" i="20"/>
  <c r="AB15" i="20"/>
  <c r="AA15" i="20"/>
  <c r="Z15" i="20"/>
  <c r="Y15" i="20"/>
  <c r="X15" i="20"/>
  <c r="W15" i="20"/>
  <c r="V15" i="20"/>
  <c r="U15" i="20"/>
  <c r="T15" i="20"/>
  <c r="S15" i="20"/>
  <c r="C25" i="20" s="1"/>
  <c r="R15" i="20"/>
  <c r="Q15" i="20"/>
  <c r="P15" i="20"/>
  <c r="O15" i="20"/>
  <c r="N15" i="20"/>
  <c r="M15" i="20"/>
  <c r="L15" i="20"/>
  <c r="K15" i="20"/>
  <c r="J15" i="20"/>
  <c r="I15" i="20"/>
  <c r="H15" i="20"/>
  <c r="G15" i="20"/>
  <c r="F15" i="20"/>
  <c r="E15" i="20"/>
  <c r="D15" i="20"/>
  <c r="C15" i="20"/>
  <c r="D25" i="20" s="1"/>
  <c r="AG14" i="20"/>
  <c r="AF14" i="20"/>
  <c r="AE14" i="20"/>
  <c r="AD14" i="20"/>
  <c r="AC14" i="20"/>
  <c r="AB14" i="20"/>
  <c r="AA14" i="20"/>
  <c r="Z14" i="20"/>
  <c r="Y14" i="20"/>
  <c r="X14" i="20"/>
  <c r="W14" i="20"/>
  <c r="V14" i="20"/>
  <c r="U14" i="20"/>
  <c r="T14" i="20"/>
  <c r="S14" i="20"/>
  <c r="C24" i="20" s="1"/>
  <c r="R14" i="20"/>
  <c r="Q14" i="20"/>
  <c r="P14" i="20"/>
  <c r="O14" i="20"/>
  <c r="N14" i="20"/>
  <c r="M14" i="20"/>
  <c r="L14" i="20"/>
  <c r="K14" i="20"/>
  <c r="J14" i="20"/>
  <c r="I14" i="20"/>
  <c r="H14" i="20"/>
  <c r="G14" i="20"/>
  <c r="F14" i="20"/>
  <c r="E14" i="20"/>
  <c r="D14" i="20"/>
  <c r="C14" i="20"/>
  <c r="D24" i="20" s="1"/>
  <c r="AF1" i="20"/>
  <c r="AE1" i="20"/>
  <c r="AD1" i="20" s="1"/>
  <c r="AC1" i="20" s="1"/>
  <c r="AB1" i="20" s="1"/>
  <c r="AA1" i="20" s="1"/>
  <c r="Z1" i="20" s="1"/>
  <c r="Y1" i="20" s="1"/>
  <c r="X1" i="20" s="1"/>
  <c r="W1" i="20" s="1"/>
  <c r="V1" i="20" s="1"/>
  <c r="U1" i="20" s="1"/>
  <c r="T1" i="20" s="1"/>
  <c r="S1" i="20" s="1"/>
  <c r="R1" i="20" s="1"/>
  <c r="Q1" i="20" s="1"/>
  <c r="P1" i="20" s="1"/>
  <c r="O1" i="20" s="1"/>
  <c r="N1" i="20" s="1"/>
  <c r="M1" i="20" s="1"/>
  <c r="L1" i="20" s="1"/>
  <c r="K1" i="20" s="1"/>
  <c r="J1" i="20" s="1"/>
  <c r="I1" i="20" s="1"/>
  <c r="H1" i="20" s="1"/>
  <c r="G1" i="20" s="1"/>
  <c r="F1" i="20" s="1"/>
  <c r="E1" i="20" s="1"/>
  <c r="D1" i="20" s="1"/>
  <c r="H30" i="15"/>
  <c r="G30" i="15"/>
  <c r="F30" i="15"/>
  <c r="D30" i="15"/>
  <c r="C30" i="15"/>
  <c r="B30" i="15"/>
  <c r="D15" i="15"/>
  <c r="C15" i="15"/>
  <c r="B15" i="15"/>
  <c r="C6" i="15"/>
  <c r="D6" i="15"/>
  <c r="O44" i="18"/>
  <c r="D12" i="15" s="1"/>
  <c r="O45" i="18"/>
  <c r="O43" i="18"/>
  <c r="O42" i="18"/>
  <c r="O41" i="18"/>
  <c r="O40" i="18"/>
  <c r="O39" i="18"/>
  <c r="O38" i="18"/>
  <c r="O37" i="18"/>
  <c r="O36" i="18"/>
  <c r="O35" i="18"/>
  <c r="O34" i="18"/>
  <c r="O33" i="18"/>
  <c r="O32" i="18"/>
  <c r="O31" i="18"/>
  <c r="O30" i="18"/>
  <c r="O29" i="18"/>
  <c r="O28" i="18"/>
  <c r="O27" i="18"/>
  <c r="O26" i="18"/>
  <c r="O25" i="18"/>
  <c r="O24" i="18"/>
  <c r="O23" i="18"/>
  <c r="O22" i="18"/>
  <c r="O21" i="18"/>
  <c r="O20" i="18"/>
  <c r="O19" i="18"/>
  <c r="O18" i="18"/>
  <c r="O17" i="18"/>
  <c r="O16" i="18"/>
  <c r="O15" i="18"/>
  <c r="O14" i="18"/>
  <c r="O13" i="18"/>
  <c r="N45" i="18"/>
  <c r="N44" i="18"/>
  <c r="N43" i="18"/>
  <c r="N42" i="18"/>
  <c r="N41" i="18"/>
  <c r="N40" i="18"/>
  <c r="N39" i="18"/>
  <c r="N38" i="18"/>
  <c r="N37" i="18"/>
  <c r="N36" i="18"/>
  <c r="N35" i="18"/>
  <c r="N34" i="18"/>
  <c r="N33" i="18"/>
  <c r="N32" i="18"/>
  <c r="N31" i="18"/>
  <c r="N30" i="18"/>
  <c r="N29" i="18"/>
  <c r="N28" i="18"/>
  <c r="N27" i="18"/>
  <c r="N26" i="18"/>
  <c r="N25" i="18"/>
  <c r="N24" i="18"/>
  <c r="N23" i="18"/>
  <c r="N22" i="18"/>
  <c r="N21" i="18"/>
  <c r="N20" i="18"/>
  <c r="N19" i="18"/>
  <c r="N18" i="18"/>
  <c r="N17" i="18"/>
  <c r="N16" i="18"/>
  <c r="N15" i="18"/>
  <c r="N14" i="18"/>
  <c r="N13" i="18"/>
  <c r="N12" i="18"/>
  <c r="C11" i="15"/>
  <c r="D11" i="15"/>
  <c r="B11" i="15"/>
  <c r="C10" i="15"/>
  <c r="D10" i="15"/>
  <c r="B10" i="15"/>
  <c r="C9" i="15"/>
  <c r="D9" i="15"/>
  <c r="B9" i="15"/>
  <c r="D8" i="15"/>
  <c r="C8" i="15"/>
  <c r="B8" i="15"/>
  <c r="C7" i="15"/>
  <c r="D7" i="15"/>
  <c r="B7" i="15"/>
  <c r="B6" i="15"/>
  <c r="C5" i="15"/>
  <c r="D5" i="15"/>
  <c r="B5" i="15"/>
  <c r="C4" i="15"/>
  <c r="D4" i="15"/>
  <c r="B4" i="15"/>
  <c r="C3" i="15"/>
  <c r="D3" i="15"/>
  <c r="B3" i="15"/>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34" i="1"/>
  <c r="O33" i="1"/>
  <c r="O32" i="1"/>
  <c r="O31" i="1"/>
  <c r="O30" i="1"/>
  <c r="O29" i="1"/>
  <c r="O28" i="1"/>
  <c r="O27" i="1"/>
  <c r="O26" i="1"/>
  <c r="O25" i="1"/>
  <c r="O24" i="1"/>
  <c r="O23" i="1"/>
  <c r="O22" i="1"/>
  <c r="O21" i="1"/>
  <c r="O20" i="1"/>
  <c r="O19" i="1"/>
  <c r="O18" i="1"/>
  <c r="O17" i="1"/>
  <c r="O16" i="1"/>
  <c r="O15" i="1"/>
  <c r="O14" i="1"/>
  <c r="O13" i="1"/>
  <c r="O12" i="1"/>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34" i="10"/>
  <c r="O33" i="10"/>
  <c r="O32" i="10"/>
  <c r="O31" i="10"/>
  <c r="O30" i="10"/>
  <c r="O29" i="10"/>
  <c r="O28" i="10"/>
  <c r="O27" i="10"/>
  <c r="O26" i="10"/>
  <c r="O25" i="10"/>
  <c r="O24" i="10"/>
  <c r="O23" i="10"/>
  <c r="O22" i="10"/>
  <c r="O21" i="10"/>
  <c r="O20" i="10"/>
  <c r="O19" i="10"/>
  <c r="O18" i="10"/>
  <c r="O17" i="10"/>
  <c r="O16" i="10"/>
  <c r="O15" i="10"/>
  <c r="O14" i="10"/>
  <c r="O13" i="10"/>
  <c r="O12" i="10"/>
  <c r="O45" i="12"/>
  <c r="O44" i="12"/>
  <c r="O43" i="12"/>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O12" i="12"/>
  <c r="O45" i="16"/>
  <c r="O28" i="16"/>
  <c r="O29" i="16"/>
  <c r="O30" i="16"/>
  <c r="O31" i="16"/>
  <c r="O32" i="16"/>
  <c r="O33" i="16"/>
  <c r="O34" i="16"/>
  <c r="O35" i="16"/>
  <c r="O36" i="16"/>
  <c r="O37" i="16"/>
  <c r="O38" i="16"/>
  <c r="O39" i="16"/>
  <c r="O40" i="16"/>
  <c r="O41" i="16"/>
  <c r="O42" i="16"/>
  <c r="O43" i="16"/>
  <c r="O44" i="16"/>
  <c r="O27" i="16"/>
  <c r="O26" i="16"/>
  <c r="O25" i="16"/>
  <c r="O24" i="16"/>
  <c r="O23" i="16"/>
  <c r="O22" i="16"/>
  <c r="O21" i="16"/>
  <c r="O20" i="16"/>
  <c r="O19" i="16"/>
  <c r="O18" i="16"/>
  <c r="O17" i="16"/>
  <c r="O16" i="16"/>
  <c r="O15" i="16"/>
  <c r="O14" i="16"/>
  <c r="O13" i="16"/>
  <c r="O12" i="16"/>
  <c r="O13" i="14"/>
  <c r="O14" i="14"/>
  <c r="O15" i="14"/>
  <c r="O16" i="14"/>
  <c r="O17" i="14"/>
  <c r="O18" i="14"/>
  <c r="O19" i="14"/>
  <c r="O20" i="14"/>
  <c r="O21" i="14"/>
  <c r="O22" i="14"/>
  <c r="O23" i="14"/>
  <c r="O24" i="14"/>
  <c r="O25" i="14"/>
  <c r="O26" i="14"/>
  <c r="O27" i="14"/>
  <c r="O12" i="14"/>
  <c r="C51" i="15"/>
  <c r="D50" i="15"/>
  <c r="B51" i="15"/>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12" i="16"/>
  <c r="C16" i="30" l="1"/>
  <c r="C13" i="8"/>
  <c r="B12" i="15"/>
  <c r="B16" i="30"/>
  <c r="B13" i="8"/>
  <c r="D16" i="30"/>
  <c r="D13" i="8"/>
  <c r="C12" i="15"/>
  <c r="C25" i="15" s="1"/>
  <c r="B25" i="15"/>
  <c r="D25" i="15"/>
  <c r="B24" i="20"/>
  <c r="B26" i="20"/>
  <c r="B28" i="20"/>
  <c r="B30" i="20"/>
  <c r="B25" i="20"/>
  <c r="B27" i="20"/>
  <c r="B29" i="20"/>
  <c r="B31" i="20"/>
  <c r="B23" i="15"/>
  <c r="C23" i="15"/>
  <c r="B26" i="8" l="1"/>
  <c r="B40" i="8" s="1"/>
  <c r="B29" i="30"/>
  <c r="C26" i="8"/>
  <c r="C28" i="8" s="1"/>
  <c r="D26" i="8"/>
  <c r="C29" i="30"/>
  <c r="D29" i="30"/>
  <c r="C43" i="30" l="1"/>
  <c r="C37" i="30"/>
  <c r="G37" i="30" s="1"/>
  <c r="C35" i="30"/>
  <c r="G35" i="30" s="1"/>
  <c r="C36" i="30"/>
  <c r="G36" i="30" s="1"/>
  <c r="C38" i="30"/>
  <c r="G38" i="30" s="1"/>
  <c r="C39" i="30"/>
  <c r="G39" i="30" s="1"/>
  <c r="C41" i="30"/>
  <c r="G41" i="30" s="1"/>
  <c r="C40" i="30"/>
  <c r="G40" i="30" s="1"/>
  <c r="C42" i="30"/>
  <c r="G42" i="30" s="1"/>
  <c r="C31" i="30"/>
  <c r="D43" i="30"/>
  <c r="D36" i="30"/>
  <c r="H36" i="30" s="1"/>
  <c r="D38" i="30"/>
  <c r="H38" i="30" s="1"/>
  <c r="D35" i="30"/>
  <c r="H35" i="30" s="1"/>
  <c r="D39" i="30"/>
  <c r="H39" i="30" s="1"/>
  <c r="D40" i="30"/>
  <c r="H40" i="30" s="1"/>
  <c r="D37" i="30"/>
  <c r="H37" i="30" s="1"/>
  <c r="D41" i="30"/>
  <c r="H41" i="30" s="1"/>
  <c r="D42" i="30"/>
  <c r="H42" i="30" s="1"/>
  <c r="D31" i="30"/>
  <c r="B43" i="30"/>
  <c r="B37" i="30"/>
  <c r="F37" i="30" s="1"/>
  <c r="B35" i="30"/>
  <c r="F35" i="30" s="1"/>
  <c r="B41" i="30"/>
  <c r="F41" i="30" s="1"/>
  <c r="B39" i="30"/>
  <c r="F39" i="30" s="1"/>
  <c r="B36" i="30"/>
  <c r="F36" i="30" s="1"/>
  <c r="B38" i="30"/>
  <c r="F38" i="30" s="1"/>
  <c r="B42" i="30"/>
  <c r="F42" i="30" s="1"/>
  <c r="B40" i="30"/>
  <c r="F40" i="30" s="1"/>
  <c r="B31" i="30"/>
  <c r="D50" i="8"/>
  <c r="D49" i="8"/>
  <c r="D48" i="8"/>
  <c r="D47" i="8"/>
  <c r="D46" i="8"/>
  <c r="D45" i="8"/>
  <c r="D44" i="8"/>
  <c r="D43" i="8"/>
  <c r="D44" i="15"/>
  <c r="D45" i="15"/>
  <c r="D46" i="15"/>
  <c r="D47" i="15"/>
  <c r="D48" i="15"/>
  <c r="D49" i="15"/>
  <c r="D51" i="15"/>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12" i="12"/>
  <c r="F43" i="30" l="1"/>
  <c r="H43" i="30"/>
  <c r="G43" i="30"/>
  <c r="D43" i="15"/>
  <c r="D24" i="15"/>
  <c r="B24" i="15"/>
  <c r="C22" i="15"/>
  <c r="D21" i="15"/>
  <c r="B21" i="15"/>
  <c r="C20" i="15"/>
  <c r="B20" i="15"/>
  <c r="D19" i="15"/>
  <c r="B19" i="15"/>
  <c r="C18" i="15"/>
  <c r="B18" i="15"/>
  <c r="D17" i="15"/>
  <c r="B17" i="15"/>
  <c r="C16" i="15"/>
  <c r="B16" i="15"/>
  <c r="N13" i="14"/>
  <c r="N14" i="14"/>
  <c r="N15" i="14"/>
  <c r="N16" i="14"/>
  <c r="N17" i="14"/>
  <c r="N18" i="14"/>
  <c r="N19" i="14"/>
  <c r="N20" i="14"/>
  <c r="N21" i="14"/>
  <c r="N22" i="14"/>
  <c r="N23" i="14"/>
  <c r="N24" i="14"/>
  <c r="N25" i="14"/>
  <c r="N26" i="14"/>
  <c r="N27" i="14"/>
  <c r="N28" i="14"/>
  <c r="N12" i="14"/>
  <c r="B24" i="8"/>
  <c r="C23" i="8"/>
  <c r="B28" i="8"/>
  <c r="C40" i="15" l="1"/>
  <c r="C38" i="15"/>
  <c r="G38" i="15" s="1"/>
  <c r="D27" i="15"/>
  <c r="D38" i="15"/>
  <c r="H38" i="15" s="1"/>
  <c r="B27" i="15"/>
  <c r="B38" i="15"/>
  <c r="F38" i="15" s="1"/>
  <c r="C37" i="15"/>
  <c r="C35" i="15"/>
  <c r="G35" i="15" s="1"/>
  <c r="C31" i="15"/>
  <c r="G31" i="15" s="1"/>
  <c r="C33" i="15"/>
  <c r="B31" i="15"/>
  <c r="F31" i="15" s="1"/>
  <c r="B39" i="15"/>
  <c r="B32" i="15"/>
  <c r="B34" i="15"/>
  <c r="G37" i="15"/>
  <c r="F39" i="15"/>
  <c r="F32" i="15"/>
  <c r="B36" i="15"/>
  <c r="B22" i="15"/>
  <c r="B37" i="15" s="1"/>
  <c r="D32" i="15"/>
  <c r="B33" i="15"/>
  <c r="D34" i="15"/>
  <c r="B35" i="15"/>
  <c r="D36" i="15"/>
  <c r="D39" i="15"/>
  <c r="D16" i="15"/>
  <c r="D31" i="15" s="1"/>
  <c r="H31" i="15" s="1"/>
  <c r="C17" i="15"/>
  <c r="C32" i="15" s="1"/>
  <c r="D18" i="15"/>
  <c r="D33" i="15" s="1"/>
  <c r="C19" i="15"/>
  <c r="C34" i="15" s="1"/>
  <c r="D20" i="15"/>
  <c r="D35" i="15" s="1"/>
  <c r="C21" i="15"/>
  <c r="C36" i="15" s="1"/>
  <c r="D22" i="15"/>
  <c r="D37" i="15" s="1"/>
  <c r="C24" i="15"/>
  <c r="C39" i="15" s="1"/>
  <c r="C27" i="15"/>
  <c r="B40" i="15"/>
  <c r="D40" i="15"/>
  <c r="B23" i="8"/>
  <c r="B37" i="8" s="1"/>
  <c r="F37" i="8" s="1"/>
  <c r="D23" i="8"/>
  <c r="N34" i="10"/>
  <c r="N33" i="10"/>
  <c r="N32" i="10"/>
  <c r="N31" i="10"/>
  <c r="N30" i="10"/>
  <c r="N29" i="10"/>
  <c r="N28" i="10"/>
  <c r="N27" i="10"/>
  <c r="N26" i="10"/>
  <c r="N25" i="10"/>
  <c r="N24" i="10"/>
  <c r="N23" i="10"/>
  <c r="N22" i="10"/>
  <c r="N21" i="10"/>
  <c r="N20" i="10"/>
  <c r="N19" i="10"/>
  <c r="N18" i="10"/>
  <c r="N17" i="10"/>
  <c r="N16" i="10"/>
  <c r="N15" i="10"/>
  <c r="N14" i="10"/>
  <c r="N13" i="10"/>
  <c r="N12" i="10"/>
  <c r="B21" i="8"/>
  <c r="B35" i="8" s="1"/>
  <c r="F35" i="8" s="1"/>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34" i="1"/>
  <c r="N33" i="1"/>
  <c r="N32" i="1"/>
  <c r="N31" i="1"/>
  <c r="N30" i="1"/>
  <c r="N29" i="1"/>
  <c r="N28" i="1"/>
  <c r="N27" i="1"/>
  <c r="N26" i="1"/>
  <c r="N25" i="1"/>
  <c r="N24" i="1"/>
  <c r="N23" i="1"/>
  <c r="N22" i="1"/>
  <c r="N21" i="1"/>
  <c r="N20" i="1"/>
  <c r="N19" i="1"/>
  <c r="N18" i="1"/>
  <c r="N17" i="1"/>
  <c r="N16" i="1"/>
  <c r="N15" i="1"/>
  <c r="N14" i="1"/>
  <c r="N13" i="1"/>
  <c r="N12" i="1"/>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45" i="6"/>
  <c r="N44" i="6"/>
  <c r="N43" i="6"/>
  <c r="N42" i="6"/>
  <c r="N41" i="6"/>
  <c r="N40" i="6"/>
  <c r="N39" i="6"/>
  <c r="N38" i="6"/>
  <c r="N37" i="6"/>
  <c r="N36" i="6"/>
  <c r="N35" i="6"/>
  <c r="N34" i="6"/>
  <c r="N33" i="6"/>
  <c r="N32" i="6"/>
  <c r="N31" i="6"/>
  <c r="N30" i="6"/>
  <c r="N29" i="6"/>
  <c r="N28" i="6"/>
  <c r="N27" i="6"/>
  <c r="N26" i="6"/>
  <c r="N25" i="6"/>
  <c r="N24" i="6"/>
  <c r="N23" i="6"/>
  <c r="N22" i="6"/>
  <c r="N21" i="6"/>
  <c r="N20" i="6"/>
  <c r="N19" i="6"/>
  <c r="N18" i="6"/>
  <c r="N17" i="6"/>
  <c r="N16" i="6"/>
  <c r="N15" i="6"/>
  <c r="N14" i="6"/>
  <c r="N13" i="6"/>
  <c r="N12" i="6"/>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12" i="4"/>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G33" i="15" l="1"/>
  <c r="F34" i="15"/>
  <c r="G39" i="15"/>
  <c r="G34" i="15"/>
  <c r="G36" i="15"/>
  <c r="G32" i="15"/>
  <c r="H33" i="15"/>
  <c r="H32" i="15"/>
  <c r="F35" i="15"/>
  <c r="H39" i="15"/>
  <c r="F33" i="15"/>
  <c r="F36" i="15"/>
  <c r="H37" i="15"/>
  <c r="H36" i="15"/>
  <c r="H35" i="15"/>
  <c r="H34" i="15"/>
  <c r="F37" i="15"/>
  <c r="C40" i="8"/>
  <c r="C37" i="8"/>
  <c r="G37" i="8" s="1"/>
  <c r="D40" i="8"/>
  <c r="D28" i="8"/>
  <c r="D37" i="8"/>
  <c r="H37" i="8" s="1"/>
  <c r="D18" i="8"/>
  <c r="C18" i="8"/>
  <c r="C32" i="8" s="1"/>
  <c r="G32" i="8" s="1"/>
  <c r="B18" i="8"/>
  <c r="B32" i="8" s="1"/>
  <c r="F32" i="8" s="1"/>
  <c r="D21" i="8"/>
  <c r="D35" i="8" s="1"/>
  <c r="H35" i="8" s="1"/>
  <c r="B22" i="8"/>
  <c r="B36" i="8" s="1"/>
  <c r="F36" i="8" s="1"/>
  <c r="B25" i="8"/>
  <c r="D32" i="8"/>
  <c r="H32" i="8" s="1"/>
  <c r="B19" i="8"/>
  <c r="B33" i="8" s="1"/>
  <c r="F33" i="8" s="1"/>
  <c r="D20" i="8"/>
  <c r="D34" i="8" s="1"/>
  <c r="H34" i="8" s="1"/>
  <c r="C20" i="8"/>
  <c r="C34" i="8" s="1"/>
  <c r="G34" i="8" s="1"/>
  <c r="D22" i="8"/>
  <c r="D36" i="8" s="1"/>
  <c r="H36" i="8" s="1"/>
  <c r="B38" i="8"/>
  <c r="F38" i="8" s="1"/>
  <c r="D25" i="8"/>
  <c r="D39" i="8" s="1"/>
  <c r="H39" i="8" s="1"/>
  <c r="D19" i="8"/>
  <c r="D33" i="8" s="1"/>
  <c r="H33" i="8" s="1"/>
  <c r="D24" i="8"/>
  <c r="D38" i="8" s="1"/>
  <c r="H38" i="8" s="1"/>
  <c r="B20" i="8"/>
  <c r="B34" i="8" s="1"/>
  <c r="F34" i="8" s="1"/>
  <c r="C25" i="8"/>
  <c r="C39" i="8" s="1"/>
  <c r="G39" i="8" s="1"/>
  <c r="C22" i="8"/>
  <c r="C36" i="8" s="1"/>
  <c r="G36" i="8" s="1"/>
  <c r="C24" i="8"/>
  <c r="C38" i="8" s="1"/>
  <c r="G38" i="8" s="1"/>
  <c r="C21" i="8"/>
  <c r="C35" i="8" s="1"/>
  <c r="G35" i="8" s="1"/>
  <c r="C19" i="8"/>
  <c r="C33" i="8" s="1"/>
  <c r="G33" i="8" s="1"/>
  <c r="G40" i="8" l="1"/>
  <c r="H40" i="8"/>
  <c r="F40" i="15"/>
  <c r="G40" i="15"/>
  <c r="H40" i="15"/>
  <c r="B39" i="8"/>
  <c r="F39" i="8" s="1"/>
  <c r="F40" i="8" s="1"/>
</calcChain>
</file>

<file path=xl/sharedStrings.xml><?xml version="1.0" encoding="utf-8"?>
<sst xmlns="http://schemas.openxmlformats.org/spreadsheetml/2006/main" count="619" uniqueCount="100">
  <si>
    <t>Consumer Price Index - Urban Wage Earners and Clerical Workers</t>
  </si>
  <si>
    <t>Original Data Value</t>
  </si>
  <si>
    <t>Series Id:</t>
  </si>
  <si>
    <t>CWUR0000SAE</t>
  </si>
  <si>
    <t>Not Seasonally Adjusted</t>
  </si>
  <si>
    <t>Area:</t>
  </si>
  <si>
    <t>U.S. city average</t>
  </si>
  <si>
    <t>Item:</t>
  </si>
  <si>
    <t>Education and communication</t>
  </si>
  <si>
    <t>Base Period:</t>
  </si>
  <si>
    <t>DECEMBER 1997=100</t>
  </si>
  <si>
    <t>Years:</t>
  </si>
  <si>
    <t>1993 to 2015</t>
  </si>
  <si>
    <t>Year</t>
  </si>
  <si>
    <t>Jan</t>
  </si>
  <si>
    <t>Feb</t>
  </si>
  <si>
    <t>Mar</t>
  </si>
  <si>
    <t>Apr</t>
  </si>
  <si>
    <t>May</t>
  </si>
  <si>
    <t>Jun</t>
  </si>
  <si>
    <t>Jul</t>
  </si>
  <si>
    <t>Aug</t>
  </si>
  <si>
    <t>Sep</t>
  </si>
  <si>
    <t>Oct</t>
  </si>
  <si>
    <t>Nov</t>
  </si>
  <si>
    <t>Dec</t>
  </si>
  <si>
    <t>CWUR0000SAF</t>
  </si>
  <si>
    <t>Food and beverages</t>
  </si>
  <si>
    <t>1982-84=100</t>
  </si>
  <si>
    <t>1982 to 2015</t>
  </si>
  <si>
    <t>CWUR0000SAH</t>
  </si>
  <si>
    <t>Housing</t>
  </si>
  <si>
    <t>CWUR0000SAT</t>
  </si>
  <si>
    <t>Transportation</t>
  </si>
  <si>
    <t>CWUR0000SAG</t>
  </si>
  <si>
    <t>Other goods and services</t>
  </si>
  <si>
    <t>CWUR0000SAM</t>
  </si>
  <si>
    <t>Medical care</t>
  </si>
  <si>
    <t>1980 to 2015</t>
  </si>
  <si>
    <t>Annual</t>
  </si>
  <si>
    <t>Food and Beverages</t>
  </si>
  <si>
    <t xml:space="preserve">Housing </t>
  </si>
  <si>
    <t>Apparel</t>
  </si>
  <si>
    <t>Medical Care</t>
  </si>
  <si>
    <t>Total</t>
  </si>
  <si>
    <t>CWUR0000SAA</t>
  </si>
  <si>
    <t>Percent Change</t>
  </si>
  <si>
    <t xml:space="preserve">CPI-W </t>
  </si>
  <si>
    <t>CPI-W</t>
  </si>
  <si>
    <t>Deviation from Average</t>
  </si>
  <si>
    <t>CPI-E</t>
  </si>
  <si>
    <t>Difference</t>
  </si>
  <si>
    <t>Price Level</t>
  </si>
  <si>
    <t>CWUR0000SAR</t>
  </si>
  <si>
    <t>Recreation</t>
  </si>
  <si>
    <t>CPI-E Total</t>
  </si>
  <si>
    <t>CWUR0000SEEA</t>
  </si>
  <si>
    <t>Educational books and supplies</t>
  </si>
  <si>
    <t>Education and Book supplies</t>
  </si>
  <si>
    <t>CWUR0000SEEB</t>
  </si>
  <si>
    <t>Tuition, other school fees, and childcare</t>
  </si>
  <si>
    <t>Tuition, other school fee, and childcare</t>
  </si>
  <si>
    <t>COLA Months</t>
  </si>
  <si>
    <t>CWUR0000SA0</t>
  </si>
  <si>
    <t>All items</t>
  </si>
  <si>
    <t>CPI-W COLA months</t>
  </si>
  <si>
    <t xml:space="preserve">Total </t>
  </si>
  <si>
    <t xml:space="preserve">Recreation </t>
  </si>
  <si>
    <t>Percent change</t>
  </si>
  <si>
    <t>1980 - 2000</t>
  </si>
  <si>
    <t>2000-2014</t>
  </si>
  <si>
    <t>1980 - 2014</t>
  </si>
  <si>
    <t>COLA</t>
  </si>
  <si>
    <t>All Items</t>
  </si>
  <si>
    <t>CPI-E All Items</t>
  </si>
  <si>
    <t>Dec - Dec</t>
  </si>
  <si>
    <t>Q3</t>
  </si>
  <si>
    <t>CWUR0000SAE2</t>
  </si>
  <si>
    <t>Communication</t>
  </si>
  <si>
    <t>CWUR0000SERA</t>
  </si>
  <si>
    <t>Video and audio</t>
  </si>
  <si>
    <t>Education and Books</t>
  </si>
  <si>
    <t>http://www.ssa.gov/OACT/COLA/colaseries.html</t>
  </si>
  <si>
    <t>Source: http://www.ssa.gov/news/cola/automatic-cola.htm</t>
  </si>
  <si>
    <t>*From 1975 - 1982 the COLA payments from July to December. Pursuiant to the Social Security Amendments of 1983, there was not COLA in July of 1983 and it was instead delayed to 1984</t>
  </si>
  <si>
    <t>* See Note</t>
  </si>
  <si>
    <r>
      <t xml:space="preserve">Figure 2. </t>
    </r>
    <r>
      <rPr>
        <i/>
        <sz val="12"/>
        <color indexed="8"/>
        <rFont val="Times New Roman"/>
        <family val="1"/>
      </rPr>
      <t xml:space="preserve">Relative Expenditure Weights for Medical Care,  CPI-E and CPI-W, 2007 </t>
    </r>
  </si>
  <si>
    <t>Note: Asterisk indicates no COLA for 2010 and 2011 and none anticipated for 2016.</t>
  </si>
  <si>
    <r>
      <t xml:space="preserve">Sources: </t>
    </r>
    <r>
      <rPr>
        <sz val="10"/>
        <color rgb="FF000000"/>
        <rFont val="Times New Roman"/>
        <family val="1"/>
      </rPr>
      <t>U.S. Social Security Administration (2015 a and b).</t>
    </r>
  </si>
  <si>
    <r>
      <t xml:space="preserve">Figure 1. </t>
    </r>
    <r>
      <rPr>
        <i/>
        <sz val="12"/>
        <color theme="1"/>
        <rFont val="Times New Roman"/>
        <family val="1"/>
      </rPr>
      <t>Social Security Cost-of-Living Adjustment, 1980-2016</t>
    </r>
  </si>
  <si>
    <t>Note: Estimates use 2007 weights.</t>
  </si>
  <si>
    <t>* When using these data, please cite the Center for Retirement Research at Boston College.</t>
  </si>
  <si>
    <t>1983-2002</t>
  </si>
  <si>
    <r>
      <t xml:space="preserve">Source: </t>
    </r>
    <r>
      <rPr>
        <sz val="10"/>
        <color indexed="8"/>
        <rFont val="Times New Roman"/>
        <family val="1"/>
      </rPr>
      <t>U.S. Bureau of Labor Statistics (2007a and b).</t>
    </r>
  </si>
  <si>
    <r>
      <t xml:space="preserve">Figure 3. </t>
    </r>
    <r>
      <rPr>
        <i/>
        <sz val="12"/>
        <color indexed="8"/>
        <rFont val="Times New Roman"/>
        <family val="1"/>
      </rPr>
      <t>Average Rate of Inflation Differential between CPI-E and CPI-W, 1983-2015</t>
    </r>
  </si>
  <si>
    <r>
      <t xml:space="preserve">Source: </t>
    </r>
    <r>
      <rPr>
        <sz val="10"/>
        <color indexed="8"/>
        <rFont val="Times New Roman"/>
        <family val="1"/>
      </rPr>
      <t>Authors’ calculations using U.S. Bureau of Labor Statistics (1983-2015a and b).</t>
    </r>
  </si>
  <si>
    <t>2002-2015</t>
  </si>
  <si>
    <r>
      <t>Source:</t>
    </r>
    <r>
      <rPr>
        <sz val="10"/>
        <color indexed="8"/>
        <rFont val="Times New Roman"/>
        <family val="1"/>
      </rPr>
      <t xml:space="preserve"> Authors’ calculations using U.S. Bureau of Labor Statistics (2007a and b and 1983-2015a and b).</t>
    </r>
  </si>
  <si>
    <r>
      <t xml:space="preserve">Figure 4. </t>
    </r>
    <r>
      <rPr>
        <i/>
        <sz val="12"/>
        <color indexed="8"/>
        <rFont val="Times New Roman"/>
        <family val="1"/>
      </rPr>
      <t xml:space="preserve">Impact of Medical Care and Transportation on Difference between CPI-E and CPI-W, 1983-2002 and 2002-2015 </t>
    </r>
    <r>
      <rPr>
        <sz val="12"/>
        <color indexed="8"/>
        <rFont val="Times New Roman"/>
        <family val="1"/>
      </rPr>
      <t xml:space="preserve"> </t>
    </r>
  </si>
  <si>
    <t>1983-2015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</si>
</sst>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
    <numFmt numFmtId="165" formatCode="#0.000"/>
    <numFmt numFmtId="166" formatCode="0.0"/>
    <numFmt numFmtId="167" formatCode="0.000"/>
    <numFmt numFmtId="168" formatCode="0.000000000000000%"/>
    <numFmt numFmtId="169" formatCode="0.000%"/>
    <numFmt numFmtId="170" formatCode="0.00000%"/>
    <numFmt numFmtId="171" formatCode="0.0%"/>
  </numFmts>
  <fonts count="34" x14ac:knownFonts="1">
    <font>
      <sz val="11"/>
      <color indexed="8"/>
      <name val="Calibri"/>
      <family val="2"/>
      <scheme val="minor"/>
    </font>
    <font>
      <sz val="12"/>
      <color theme="1"/>
      <name val="Times New Roman"/>
      <family val="2"/>
    </font>
    <font>
      <sz val="12"/>
      <color theme="1"/>
      <name val="Times New Roman"/>
      <family val="2"/>
    </font>
    <font>
      <b/>
      <sz val="12"/>
      <color indexed="8"/>
      <name val="Arial"/>
      <family val="2"/>
    </font>
    <font>
      <sz val="10"/>
      <color indexed="8"/>
      <name val="Arial"/>
      <family val="2"/>
    </font>
    <font>
      <b/>
      <sz val="10"/>
      <color indexed="8"/>
      <name val="Arial"/>
      <family val="2"/>
    </font>
    <font>
      <b/>
      <sz val="10"/>
      <color indexed="8"/>
      <name val="Arial"/>
      <family val="2"/>
    </font>
    <font>
      <sz val="10"/>
      <color indexed="8"/>
      <name val="Arial"/>
      <family val="2"/>
    </font>
    <font>
      <sz val="10"/>
      <color indexed="8"/>
      <name val="Arial"/>
      <family val="2"/>
    </font>
    <font>
      <b/>
      <sz val="10"/>
      <color indexed="8"/>
      <name val="Arial"/>
      <family val="2"/>
    </font>
    <font>
      <sz val="10"/>
      <color indexed="8"/>
      <name val="Arial"/>
      <family val="2"/>
    </font>
    <font>
      <sz val="11"/>
      <color indexed="8"/>
      <name val="Calibri"/>
      <family val="2"/>
      <scheme val="minor"/>
    </font>
    <font>
      <sz val="12"/>
      <name val="Helv"/>
    </font>
    <font>
      <sz val="11"/>
      <color indexed="8"/>
      <name val="Times New Roman"/>
      <family val="1"/>
    </font>
    <font>
      <b/>
      <sz val="11"/>
      <color indexed="8"/>
      <name val="Calibri"/>
      <family val="2"/>
      <scheme val="minor"/>
    </font>
    <font>
      <b/>
      <sz val="12"/>
      <color indexed="8"/>
      <name val="Arial"/>
      <family val="2"/>
    </font>
    <font>
      <b/>
      <sz val="10"/>
      <color indexed="8"/>
      <name val="Arial"/>
      <family val="2"/>
    </font>
    <font>
      <sz val="10"/>
      <color indexed="8"/>
      <name val="Arial"/>
      <family val="2"/>
    </font>
    <font>
      <sz val="10"/>
      <name val="Arial"/>
      <family val="2"/>
    </font>
    <font>
      <sz val="11"/>
      <color rgb="FF000000"/>
      <name val="Times New Roman"/>
      <family val="1"/>
    </font>
    <font>
      <u/>
      <sz val="11"/>
      <color theme="10"/>
      <name val="Calibri"/>
      <family val="2"/>
      <scheme val="minor"/>
    </font>
    <font>
      <u/>
      <sz val="11"/>
      <color theme="10"/>
      <name val="Times New Roman"/>
      <family val="1"/>
    </font>
    <font>
      <sz val="10"/>
      <color rgb="FF000000"/>
      <name val="Arial Unicode MS"/>
      <family val="2"/>
    </font>
    <font>
      <sz val="12"/>
      <name val="Helvetica"/>
      <family val="2"/>
    </font>
    <font>
      <sz val="10"/>
      <name val="Helvetica"/>
      <family val="2"/>
    </font>
    <font>
      <u/>
      <sz val="12"/>
      <color theme="10"/>
      <name val="Times New Roman"/>
      <family val="2"/>
    </font>
    <font>
      <i/>
      <sz val="12"/>
      <color theme="1"/>
      <name val="Times New Roman"/>
      <family val="1"/>
    </font>
    <font>
      <b/>
      <sz val="12"/>
      <color theme="1"/>
      <name val="Times New Roman"/>
      <family val="1"/>
    </font>
    <font>
      <sz val="12"/>
      <color indexed="8"/>
      <name val="Times New Roman"/>
      <family val="1"/>
    </font>
    <font>
      <i/>
      <sz val="12"/>
      <color indexed="8"/>
      <name val="Times New Roman"/>
      <family val="1"/>
    </font>
    <font>
      <sz val="10"/>
      <color indexed="8"/>
      <name val="Times New Roman"/>
      <family val="1"/>
    </font>
    <font>
      <i/>
      <sz val="10"/>
      <color indexed="8"/>
      <name val="Times New Roman"/>
      <family val="1"/>
    </font>
    <font>
      <sz val="10"/>
      <color rgb="FF000000"/>
      <name val="Times New Roman"/>
      <family val="1"/>
    </font>
    <font>
      <i/>
      <sz val="10"/>
      <color rgb="FF000000"/>
      <name val="Times New Roman"/>
      <family val="1"/>
    </font>
  </fonts>
  <fills count="6">
    <fill>
      <patternFill patternType="none"/>
    </fill>
    <fill>
      <patternFill patternType="gray125"/>
    </fill>
    <fill>
      <patternFill patternType="none">
        <fgColor indexed="9"/>
      </patternFill>
    </fill>
    <fill>
      <patternFill patternType="solid">
        <fgColor theme="0" tint="-4.9989318521683403E-2"/>
        <bgColor indexed="9"/>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right/>
      <top/>
      <bottom style="thick">
        <color auto="1"/>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9">
    <xf numFmtId="0" fontId="0" fillId="0" borderId="0"/>
    <xf numFmtId="9" fontId="11" fillId="0" borderId="0" applyFont="0" applyFill="0" applyBorder="0" applyAlignment="0" applyProtection="0"/>
    <xf numFmtId="0" fontId="11" fillId="2" borderId="0"/>
    <xf numFmtId="0" fontId="12" fillId="2" borderId="0"/>
    <xf numFmtId="0" fontId="11" fillId="2" borderId="0"/>
    <xf numFmtId="0" fontId="11" fillId="2" borderId="0"/>
    <xf numFmtId="9" fontId="11" fillId="2" borderId="0" applyFont="0" applyFill="0" applyBorder="0" applyAlignment="0" applyProtection="0"/>
    <xf numFmtId="0" fontId="11" fillId="2" borderId="0"/>
    <xf numFmtId="0" fontId="20" fillId="2" borderId="0" applyNumberFormat="0" applyFill="0" applyBorder="0" applyAlignment="0" applyProtection="0"/>
    <xf numFmtId="0" fontId="11" fillId="2" borderId="0"/>
    <xf numFmtId="0" fontId="11" fillId="2" borderId="0"/>
    <xf numFmtId="0" fontId="2" fillId="2" borderId="0"/>
    <xf numFmtId="0" fontId="25" fillId="2" borderId="0" applyNumberFormat="0" applyFill="0" applyBorder="0" applyAlignment="0" applyProtection="0"/>
    <xf numFmtId="43" fontId="18" fillId="2" borderId="0" applyFont="0" applyFill="0" applyBorder="0" applyAlignment="0" applyProtection="0"/>
    <xf numFmtId="44" fontId="18" fillId="2" borderId="0" applyFont="0" applyFill="0" applyBorder="0" applyAlignment="0" applyProtection="0"/>
    <xf numFmtId="44" fontId="2" fillId="2" borderId="0" applyFont="0" applyFill="0" applyBorder="0" applyAlignment="0" applyProtection="0"/>
    <xf numFmtId="9" fontId="2" fillId="2" borderId="0" applyFont="0" applyFill="0" applyBorder="0" applyAlignment="0" applyProtection="0"/>
    <xf numFmtId="9" fontId="11" fillId="2" borderId="0" applyFont="0" applyFill="0" applyBorder="0" applyAlignment="0" applyProtection="0"/>
    <xf numFmtId="0" fontId="1" fillId="2" borderId="0"/>
  </cellStyleXfs>
  <cellXfs count="218">
    <xf numFmtId="0" fontId="0" fillId="0" borderId="0" xfId="0"/>
    <xf numFmtId="0" fontId="5" fillId="2" borderId="1" xfId="0" applyFont="1" applyFill="1" applyBorder="1" applyAlignment="1">
      <alignment horizontal="center" wrapText="1"/>
    </xf>
    <xf numFmtId="0" fontId="6" fillId="2" borderId="0" xfId="0" applyFont="1" applyFill="1" applyAlignment="1">
      <alignment horizontal="left"/>
    </xf>
    <xf numFmtId="164" fontId="7" fillId="2" borderId="0" xfId="0" applyNumberFormat="1" applyFont="1" applyFill="1" applyAlignment="1">
      <alignment horizontal="right"/>
    </xf>
    <xf numFmtId="165" fontId="8" fillId="2" borderId="0" xfId="0" applyNumberFormat="1" applyFont="1" applyFill="1" applyAlignment="1">
      <alignment horizontal="right"/>
    </xf>
    <xf numFmtId="0" fontId="9" fillId="2" borderId="0" xfId="0" applyFont="1" applyFill="1" applyAlignment="1">
      <alignment horizontal="left" vertical="top" wrapText="1"/>
    </xf>
    <xf numFmtId="0" fontId="0" fillId="0" borderId="0" xfId="0"/>
    <xf numFmtId="0" fontId="11" fillId="2" borderId="0" xfId="2"/>
    <xf numFmtId="0" fontId="5" fillId="2" borderId="0" xfId="2" applyFont="1" applyFill="1" applyAlignment="1">
      <alignment horizontal="left" vertical="top" wrapText="1"/>
    </xf>
    <xf numFmtId="0" fontId="5" fillId="2" borderId="1" xfId="2" applyFont="1" applyFill="1" applyBorder="1" applyAlignment="1">
      <alignment horizontal="center" wrapText="1"/>
    </xf>
    <xf numFmtId="0" fontId="5" fillId="2" borderId="0" xfId="2" applyFont="1" applyFill="1" applyAlignment="1">
      <alignment horizontal="left"/>
    </xf>
    <xf numFmtId="164" fontId="4" fillId="2" borderId="0" xfId="2" applyNumberFormat="1" applyFont="1" applyFill="1" applyAlignment="1">
      <alignment horizontal="right"/>
    </xf>
    <xf numFmtId="165" fontId="4" fillId="2" borderId="0" xfId="2" applyNumberFormat="1" applyFont="1" applyFill="1" applyAlignment="1">
      <alignment horizontal="right"/>
    </xf>
    <xf numFmtId="0" fontId="13" fillId="0" borderId="2" xfId="0" applyFont="1" applyBorder="1" applyAlignment="1">
      <alignment horizontal="left" indent="2"/>
    </xf>
    <xf numFmtId="0" fontId="13" fillId="0" borderId="0" xfId="0" applyFont="1" applyBorder="1" applyAlignment="1">
      <alignment horizontal="left" indent="2"/>
    </xf>
    <xf numFmtId="0" fontId="13" fillId="0" borderId="3" xfId="0" applyFont="1" applyBorder="1" applyAlignment="1">
      <alignment horizontal="left" indent="2"/>
    </xf>
    <xf numFmtId="0" fontId="13" fillId="2" borderId="0" xfId="0" applyFont="1" applyFill="1" applyBorder="1" applyAlignment="1">
      <alignment horizontal="left" indent="2"/>
    </xf>
    <xf numFmtId="0" fontId="13" fillId="2" borderId="4" xfId="0" applyFont="1" applyFill="1" applyBorder="1" applyAlignment="1">
      <alignment horizontal="left" indent="2"/>
    </xf>
    <xf numFmtId="0" fontId="0" fillId="2" borderId="0" xfId="2" applyFont="1"/>
    <xf numFmtId="0" fontId="14" fillId="2" borderId="0" xfId="2" applyFont="1"/>
    <xf numFmtId="0" fontId="13" fillId="0" borderId="0" xfId="0" applyFont="1"/>
    <xf numFmtId="166" fontId="13" fillId="0" borderId="0" xfId="0" applyNumberFormat="1" applyFont="1" applyBorder="1"/>
    <xf numFmtId="0" fontId="13" fillId="0" borderId="0" xfId="0" applyFont="1" applyBorder="1"/>
    <xf numFmtId="0" fontId="13" fillId="0" borderId="4" xfId="0" applyFont="1" applyBorder="1"/>
    <xf numFmtId="10" fontId="13" fillId="0" borderId="0" xfId="1" applyNumberFormat="1" applyFont="1"/>
    <xf numFmtId="10" fontId="13" fillId="0" borderId="4" xfId="1" applyNumberFormat="1" applyFont="1" applyBorder="1"/>
    <xf numFmtId="2" fontId="13" fillId="0" borderId="2" xfId="0" applyNumberFormat="1" applyFont="1" applyBorder="1"/>
    <xf numFmtId="2" fontId="13" fillId="0" borderId="0" xfId="0" applyNumberFormat="1" applyFont="1" applyBorder="1"/>
    <xf numFmtId="2" fontId="13" fillId="0" borderId="3" xfId="0" applyNumberFormat="1" applyFont="1" applyBorder="1"/>
    <xf numFmtId="10" fontId="13" fillId="0" borderId="2" xfId="1" applyNumberFormat="1" applyFont="1" applyBorder="1"/>
    <xf numFmtId="10" fontId="13" fillId="0" borderId="0" xfId="1" applyNumberFormat="1" applyFont="1" applyBorder="1"/>
    <xf numFmtId="10" fontId="13" fillId="0" borderId="3" xfId="1" applyNumberFormat="1" applyFont="1" applyBorder="1"/>
    <xf numFmtId="0" fontId="11" fillId="2" borderId="0" xfId="4"/>
    <xf numFmtId="0" fontId="5" fillId="2" borderId="0" xfId="4" applyFont="1" applyFill="1" applyAlignment="1">
      <alignment horizontal="left" vertical="top" wrapText="1"/>
    </xf>
    <xf numFmtId="0" fontId="5" fillId="2" borderId="0" xfId="4" applyFont="1" applyFill="1" applyAlignment="1">
      <alignment horizontal="left" vertical="top" wrapText="1"/>
    </xf>
    <xf numFmtId="0" fontId="5" fillId="2" borderId="1" xfId="4" applyFont="1" applyFill="1" applyBorder="1" applyAlignment="1">
      <alignment horizontal="center" wrapText="1"/>
    </xf>
    <xf numFmtId="0" fontId="5" fillId="2" borderId="0" xfId="4" applyFont="1" applyFill="1" applyAlignment="1">
      <alignment horizontal="left"/>
    </xf>
    <xf numFmtId="164" fontId="4" fillId="2" borderId="0" xfId="4" applyNumberFormat="1" applyFont="1" applyFill="1" applyAlignment="1">
      <alignment horizontal="right"/>
    </xf>
    <xf numFmtId="165" fontId="4" fillId="2" borderId="0" xfId="4" applyNumberFormat="1" applyFont="1" applyFill="1" applyAlignment="1">
      <alignment horizontal="right"/>
    </xf>
    <xf numFmtId="0" fontId="13" fillId="2" borderId="2" xfId="0" applyFont="1" applyFill="1" applyBorder="1" applyAlignment="1">
      <alignment horizontal="left" indent="2"/>
    </xf>
    <xf numFmtId="0" fontId="13" fillId="0" borderId="3" xfId="0" applyFont="1" applyFill="1" applyBorder="1" applyAlignment="1">
      <alignment horizontal="left" indent="2"/>
    </xf>
    <xf numFmtId="10" fontId="13" fillId="0" borderId="3" xfId="1" applyNumberFormat="1" applyFont="1" applyFill="1" applyBorder="1"/>
    <xf numFmtId="0" fontId="11" fillId="2" borderId="0" xfId="5"/>
    <xf numFmtId="0" fontId="16" fillId="2" borderId="0" xfId="5" applyFont="1" applyFill="1" applyAlignment="1">
      <alignment horizontal="left" vertical="top" wrapText="1"/>
    </xf>
    <xf numFmtId="0" fontId="16" fillId="2" borderId="1" xfId="5" applyFont="1" applyFill="1" applyBorder="1" applyAlignment="1">
      <alignment horizontal="center" wrapText="1"/>
    </xf>
    <xf numFmtId="0" fontId="16" fillId="2" borderId="0" xfId="5" applyFont="1" applyFill="1" applyAlignment="1">
      <alignment horizontal="left"/>
    </xf>
    <xf numFmtId="164" fontId="17" fillId="2" borderId="0" xfId="5" applyNumberFormat="1" applyFont="1" applyFill="1" applyAlignment="1">
      <alignment horizontal="right"/>
    </xf>
    <xf numFmtId="165" fontId="17" fillId="2" borderId="0" xfId="5" applyNumberFormat="1" applyFont="1" applyFill="1" applyAlignment="1">
      <alignment horizontal="right"/>
    </xf>
    <xf numFmtId="164" fontId="11" fillId="2" borderId="0" xfId="5" applyNumberFormat="1"/>
    <xf numFmtId="167" fontId="11" fillId="2" borderId="0" xfId="2" applyNumberFormat="1"/>
    <xf numFmtId="0" fontId="11" fillId="2" borderId="0" xfId="2"/>
    <xf numFmtId="0" fontId="5" fillId="2" borderId="0" xfId="2" applyFont="1" applyFill="1" applyAlignment="1">
      <alignment horizontal="left" vertical="top" wrapText="1"/>
    </xf>
    <xf numFmtId="0" fontId="0" fillId="0" borderId="0" xfId="0"/>
    <xf numFmtId="168" fontId="0" fillId="0" borderId="0" xfId="0" applyNumberFormat="1"/>
    <xf numFmtId="169" fontId="0" fillId="0" borderId="0" xfId="0" applyNumberFormat="1"/>
    <xf numFmtId="0" fontId="0" fillId="0" borderId="0" xfId="0"/>
    <xf numFmtId="0" fontId="4" fillId="2" borderId="1" xfId="2" applyFont="1" applyFill="1" applyBorder="1" applyAlignment="1">
      <alignment horizontal="center" wrapText="1"/>
    </xf>
    <xf numFmtId="0" fontId="4" fillId="2" borderId="0" xfId="2" applyFont="1"/>
    <xf numFmtId="0" fontId="18" fillId="2" borderId="0" xfId="3" applyFont="1"/>
    <xf numFmtId="164" fontId="4" fillId="2" borderId="0" xfId="2" applyNumberFormat="1" applyFont="1"/>
    <xf numFmtId="10" fontId="4" fillId="2" borderId="0" xfId="6" applyNumberFormat="1" applyFont="1" applyFill="1"/>
    <xf numFmtId="10" fontId="11" fillId="2" borderId="0" xfId="6" applyNumberFormat="1" applyFill="1"/>
    <xf numFmtId="0" fontId="13" fillId="3" borderId="4" xfId="0" applyFont="1" applyFill="1" applyBorder="1" applyAlignment="1">
      <alignment horizontal="left" indent="2"/>
    </xf>
    <xf numFmtId="0" fontId="13" fillId="4" borderId="4" xfId="0" applyFont="1" applyFill="1" applyBorder="1"/>
    <xf numFmtId="17" fontId="13" fillId="4" borderId="4" xfId="0" applyNumberFormat="1" applyFont="1" applyFill="1" applyBorder="1"/>
    <xf numFmtId="0" fontId="13" fillId="4" borderId="0" xfId="0" applyFont="1" applyFill="1" applyBorder="1" applyAlignment="1">
      <alignment horizontal="left" indent="2"/>
    </xf>
    <xf numFmtId="10" fontId="13" fillId="4" borderId="0" xfId="1" applyNumberFormat="1" applyFont="1" applyFill="1"/>
    <xf numFmtId="10" fontId="13" fillId="4" borderId="4" xfId="1" applyNumberFormat="1" applyFont="1" applyFill="1" applyBorder="1"/>
    <xf numFmtId="0" fontId="13" fillId="4" borderId="3" xfId="0" applyFont="1" applyFill="1" applyBorder="1" applyAlignment="1">
      <alignment horizontal="left" indent="2"/>
    </xf>
    <xf numFmtId="10" fontId="13" fillId="4" borderId="3" xfId="1" applyNumberFormat="1" applyFont="1" applyFill="1" applyBorder="1"/>
    <xf numFmtId="0" fontId="13" fillId="4" borderId="4" xfId="0" applyFont="1" applyFill="1" applyBorder="1" applyAlignment="1">
      <alignment horizontal="left" indent="2"/>
    </xf>
    <xf numFmtId="0" fontId="13" fillId="4" borderId="2" xfId="0" applyFont="1" applyFill="1" applyBorder="1" applyAlignment="1">
      <alignment horizontal="left" indent="2"/>
    </xf>
    <xf numFmtId="2" fontId="13" fillId="4" borderId="2" xfId="0" applyNumberFormat="1" applyFont="1" applyFill="1" applyBorder="1"/>
    <xf numFmtId="2" fontId="13" fillId="4" borderId="0" xfId="0" applyNumberFormat="1" applyFont="1" applyFill="1" applyBorder="1"/>
    <xf numFmtId="2" fontId="13" fillId="4" borderId="3" xfId="0" applyNumberFormat="1" applyFont="1" applyFill="1" applyBorder="1"/>
    <xf numFmtId="2" fontId="13" fillId="4" borderId="4" xfId="1" applyNumberFormat="1" applyFont="1" applyFill="1" applyBorder="1"/>
    <xf numFmtId="0" fontId="13" fillId="2" borderId="2" xfId="7" applyFont="1" applyBorder="1"/>
    <xf numFmtId="0" fontId="19" fillId="2" borderId="2" xfId="2" applyFont="1" applyBorder="1" applyAlignment="1">
      <alignment vertical="center"/>
    </xf>
    <xf numFmtId="0" fontId="21" fillId="2" borderId="2" xfId="8" applyFont="1" applyFill="1" applyBorder="1"/>
    <xf numFmtId="0" fontId="13" fillId="2" borderId="2" xfId="2" applyFont="1" applyBorder="1"/>
    <xf numFmtId="0" fontId="13" fillId="2" borderId="0" xfId="7" applyFont="1"/>
    <xf numFmtId="0" fontId="13" fillId="2" borderId="0" xfId="7" applyFont="1" applyBorder="1"/>
    <xf numFmtId="0" fontId="13" fillId="2" borderId="2" xfId="7" applyFont="1" applyBorder="1" applyAlignment="1">
      <alignment horizontal="left" indent="2"/>
    </xf>
    <xf numFmtId="0" fontId="19" fillId="2" borderId="2" xfId="7" applyFont="1" applyBorder="1" applyAlignment="1">
      <alignment vertical="center"/>
    </xf>
    <xf numFmtId="0" fontId="13" fillId="2" borderId="0" xfId="7" applyFont="1" applyBorder="1" applyAlignment="1">
      <alignment horizontal="left" indent="2"/>
    </xf>
    <xf numFmtId="0" fontId="19" fillId="2" borderId="0" xfId="7" applyFont="1" applyBorder="1" applyAlignment="1">
      <alignment vertical="center"/>
    </xf>
    <xf numFmtId="0" fontId="19" fillId="2" borderId="0" xfId="2" applyFont="1" applyBorder="1" applyAlignment="1">
      <alignment vertical="center"/>
    </xf>
    <xf numFmtId="0" fontId="13" fillId="2" borderId="0" xfId="2" applyFont="1" applyBorder="1"/>
    <xf numFmtId="0" fontId="13" fillId="2" borderId="3" xfId="7" applyFont="1" applyBorder="1" applyAlignment="1">
      <alignment horizontal="left" indent="2"/>
    </xf>
    <xf numFmtId="0" fontId="13" fillId="2" borderId="3" xfId="7" applyFont="1" applyBorder="1"/>
    <xf numFmtId="0" fontId="19" fillId="2" borderId="3" xfId="7" applyFont="1" applyBorder="1" applyAlignment="1">
      <alignment vertical="center"/>
    </xf>
    <xf numFmtId="10" fontId="13" fillId="2" borderId="2" xfId="7" applyNumberFormat="1" applyFont="1" applyBorder="1"/>
    <xf numFmtId="10" fontId="19" fillId="2" borderId="2" xfId="7" applyNumberFormat="1" applyFont="1" applyBorder="1" applyAlignment="1">
      <alignment vertical="center"/>
    </xf>
    <xf numFmtId="10" fontId="13" fillId="2" borderId="0" xfId="7" applyNumberFormat="1" applyFont="1" applyBorder="1"/>
    <xf numFmtId="10" fontId="19" fillId="2" borderId="0" xfId="7" applyNumberFormat="1" applyFont="1" applyBorder="1" applyAlignment="1">
      <alignment vertical="center"/>
    </xf>
    <xf numFmtId="10" fontId="19" fillId="2" borderId="0" xfId="2" applyNumberFormat="1" applyFont="1" applyBorder="1" applyAlignment="1">
      <alignment vertical="center"/>
    </xf>
    <xf numFmtId="10" fontId="13" fillId="2" borderId="0" xfId="2" applyNumberFormat="1" applyFont="1" applyBorder="1"/>
    <xf numFmtId="10" fontId="13" fillId="2" borderId="3" xfId="7" applyNumberFormat="1" applyFont="1" applyBorder="1"/>
    <xf numFmtId="10" fontId="19" fillId="2" borderId="3" xfId="7" applyNumberFormat="1" applyFont="1" applyBorder="1" applyAlignment="1">
      <alignment vertical="center"/>
    </xf>
    <xf numFmtId="0" fontId="13" fillId="2" borderId="4" xfId="7" applyFont="1" applyBorder="1"/>
    <xf numFmtId="10" fontId="0" fillId="0" borderId="0" xfId="1" applyNumberFormat="1" applyFont="1"/>
    <xf numFmtId="0" fontId="22" fillId="0" borderId="0" xfId="0" applyFont="1" applyAlignment="1">
      <alignment vertical="center"/>
    </xf>
    <xf numFmtId="0" fontId="11" fillId="2" borderId="0" xfId="2"/>
    <xf numFmtId="2" fontId="13" fillId="0" borderId="4" xfId="1" applyNumberFormat="1" applyFont="1" applyFill="1" applyBorder="1"/>
    <xf numFmtId="2" fontId="13" fillId="0" borderId="0" xfId="1" applyNumberFormat="1" applyFont="1" applyFill="1" applyBorder="1"/>
    <xf numFmtId="0" fontId="13" fillId="0" borderId="4" xfId="0" applyFont="1" applyFill="1" applyBorder="1" applyAlignment="1">
      <alignment horizontal="left" indent="2"/>
    </xf>
    <xf numFmtId="165" fontId="4" fillId="2" borderId="0" xfId="0" applyNumberFormat="1" applyFont="1" applyFill="1" applyAlignment="1">
      <alignment horizontal="right"/>
    </xf>
    <xf numFmtId="0" fontId="13" fillId="0" borderId="2" xfId="0" applyFont="1" applyFill="1" applyBorder="1" applyAlignment="1">
      <alignment horizontal="left" indent="2"/>
    </xf>
    <xf numFmtId="2" fontId="13" fillId="0" borderId="2" xfId="0" applyNumberFormat="1" applyFont="1" applyFill="1" applyBorder="1"/>
    <xf numFmtId="0" fontId="13" fillId="0" borderId="0" xfId="0" applyFont="1" applyFill="1" applyBorder="1" applyAlignment="1">
      <alignment horizontal="left" indent="2"/>
    </xf>
    <xf numFmtId="2" fontId="13" fillId="0" borderId="0" xfId="0" applyNumberFormat="1" applyFont="1" applyFill="1" applyBorder="1"/>
    <xf numFmtId="0" fontId="13" fillId="0" borderId="4" xfId="0" applyFont="1" applyFill="1" applyBorder="1"/>
    <xf numFmtId="17" fontId="13" fillId="0" borderId="4" xfId="0" applyNumberFormat="1" applyFont="1" applyFill="1" applyBorder="1"/>
    <xf numFmtId="10" fontId="13" fillId="0" borderId="0" xfId="1" applyNumberFormat="1" applyFont="1" applyFill="1"/>
    <xf numFmtId="10" fontId="13" fillId="0" borderId="4" xfId="1" applyNumberFormat="1" applyFont="1" applyFill="1" applyBorder="1"/>
    <xf numFmtId="10" fontId="13" fillId="0" borderId="2" xfId="1" applyNumberFormat="1" applyFont="1" applyFill="1" applyBorder="1"/>
    <xf numFmtId="0" fontId="0" fillId="0" borderId="0" xfId="0" applyFill="1"/>
    <xf numFmtId="170" fontId="0" fillId="0" borderId="0" xfId="0" applyNumberFormat="1"/>
    <xf numFmtId="0" fontId="13" fillId="5" borderId="0" xfId="0" applyFont="1" applyFill="1" applyBorder="1" applyAlignment="1">
      <alignment horizontal="left" indent="2"/>
    </xf>
    <xf numFmtId="2" fontId="13" fillId="5" borderId="0" xfId="0" applyNumberFormat="1" applyFont="1" applyFill="1" applyBorder="1"/>
    <xf numFmtId="10" fontId="13" fillId="5" borderId="0" xfId="1" applyNumberFormat="1" applyFont="1" applyFill="1"/>
    <xf numFmtId="0" fontId="0" fillId="5" borderId="0" xfId="0" applyFill="1"/>
    <xf numFmtId="10" fontId="13" fillId="5" borderId="0" xfId="1" applyNumberFormat="1" applyFont="1" applyFill="1" applyBorder="1"/>
    <xf numFmtId="0" fontId="11" fillId="2" borderId="0" xfId="9"/>
    <xf numFmtId="0" fontId="5" fillId="2" borderId="0" xfId="9" applyFont="1" applyFill="1" applyAlignment="1">
      <alignment horizontal="left" vertical="top" wrapText="1"/>
    </xf>
    <xf numFmtId="0" fontId="5" fillId="2" borderId="1" xfId="9" applyFont="1" applyFill="1" applyBorder="1" applyAlignment="1">
      <alignment horizontal="center" wrapText="1"/>
    </xf>
    <xf numFmtId="0" fontId="5" fillId="2" borderId="0" xfId="9" applyFont="1" applyFill="1" applyAlignment="1">
      <alignment horizontal="left"/>
    </xf>
    <xf numFmtId="164" fontId="4" fillId="2" borderId="0" xfId="9" applyNumberFormat="1" applyFont="1" applyFill="1" applyAlignment="1">
      <alignment horizontal="right"/>
    </xf>
    <xf numFmtId="165" fontId="4" fillId="2" borderId="0" xfId="9" applyNumberFormat="1" applyFont="1" applyFill="1" applyAlignment="1">
      <alignment horizontal="right"/>
    </xf>
    <xf numFmtId="0" fontId="11" fillId="2" borderId="0" xfId="10"/>
    <xf numFmtId="0" fontId="5" fillId="2" borderId="0" xfId="10" applyFont="1" applyFill="1" applyAlignment="1">
      <alignment horizontal="left" vertical="top" wrapText="1"/>
    </xf>
    <xf numFmtId="0" fontId="5" fillId="2" borderId="1" xfId="10" applyFont="1" applyFill="1" applyBorder="1" applyAlignment="1">
      <alignment horizontal="center" wrapText="1"/>
    </xf>
    <xf numFmtId="0" fontId="5" fillId="2" borderId="0" xfId="10" applyFont="1" applyFill="1" applyAlignment="1">
      <alignment horizontal="left"/>
    </xf>
    <xf numFmtId="164" fontId="4" fillId="2" borderId="0" xfId="10" applyNumberFormat="1" applyFont="1" applyFill="1" applyAlignment="1">
      <alignment horizontal="right"/>
    </xf>
    <xf numFmtId="165" fontId="4" fillId="2" borderId="0" xfId="10" applyNumberFormat="1" applyFont="1" applyFill="1" applyAlignment="1">
      <alignment horizontal="right"/>
    </xf>
    <xf numFmtId="0" fontId="0" fillId="0" borderId="0" xfId="0"/>
    <xf numFmtId="171" fontId="13" fillId="0" borderId="2" xfId="1" applyNumberFormat="1" applyFont="1" applyBorder="1"/>
    <xf numFmtId="171" fontId="13" fillId="0" borderId="0" xfId="1" applyNumberFormat="1" applyFont="1" applyBorder="1"/>
    <xf numFmtId="171" fontId="13" fillId="0" borderId="3" xfId="1" applyNumberFormat="1" applyFont="1" applyBorder="1"/>
    <xf numFmtId="171" fontId="13" fillId="0" borderId="0" xfId="1" applyNumberFormat="1" applyFont="1" applyFill="1"/>
    <xf numFmtId="171" fontId="13" fillId="5" borderId="0" xfId="1" applyNumberFormat="1" applyFont="1" applyFill="1"/>
    <xf numFmtId="171" fontId="13" fillId="0" borderId="4" xfId="1" applyNumberFormat="1" applyFont="1" applyFill="1" applyBorder="1"/>
    <xf numFmtId="171" fontId="0" fillId="0" borderId="0" xfId="0" applyNumberFormat="1" applyFill="1"/>
    <xf numFmtId="171" fontId="0" fillId="5" borderId="0" xfId="0" applyNumberFormat="1" applyFill="1"/>
    <xf numFmtId="0" fontId="0" fillId="0" borderId="0" xfId="0"/>
    <xf numFmtId="10" fontId="0" fillId="0" borderId="0" xfId="0" applyNumberFormat="1"/>
    <xf numFmtId="0" fontId="13" fillId="0" borderId="0" xfId="0" applyFont="1" applyFill="1" applyBorder="1" applyAlignment="1">
      <alignment horizontal="left" indent="4"/>
    </xf>
    <xf numFmtId="171" fontId="13" fillId="2" borderId="0" xfId="1" applyNumberFormat="1" applyFont="1" applyFill="1" applyBorder="1"/>
    <xf numFmtId="171" fontId="19" fillId="2" borderId="0" xfId="6" applyNumberFormat="1" applyFont="1" applyBorder="1" applyAlignment="1">
      <alignment vertical="center"/>
    </xf>
    <xf numFmtId="171" fontId="23" fillId="2" borderId="0" xfId="1" applyNumberFormat="1" applyFont="1" applyFill="1"/>
    <xf numFmtId="171" fontId="23" fillId="2" borderId="0" xfId="1" applyNumberFormat="1" applyFont="1" applyFill="1" applyProtection="1"/>
    <xf numFmtId="171" fontId="11" fillId="2" borderId="0" xfId="1" applyNumberFormat="1" applyFill="1"/>
    <xf numFmtId="171" fontId="0" fillId="0" borderId="0" xfId="1" applyNumberFormat="1" applyFont="1"/>
    <xf numFmtId="0" fontId="5" fillId="0" borderId="0" xfId="2" applyFont="1" applyFill="1" applyAlignment="1">
      <alignment horizontal="left"/>
    </xf>
    <xf numFmtId="165" fontId="4" fillId="0" borderId="0" xfId="2" applyNumberFormat="1" applyFont="1" applyFill="1" applyAlignment="1">
      <alignment horizontal="right"/>
    </xf>
    <xf numFmtId="164" fontId="4" fillId="0" borderId="0" xfId="2" applyNumberFormat="1" applyFont="1" applyFill="1"/>
    <xf numFmtId="171" fontId="23" fillId="0" borderId="0" xfId="1" applyNumberFormat="1" applyFont="1" applyFill="1" applyProtection="1"/>
    <xf numFmtId="0" fontId="11" fillId="0" borderId="0" xfId="2" applyFill="1"/>
    <xf numFmtId="0" fontId="5" fillId="5" borderId="0" xfId="2" applyFont="1" applyFill="1" applyAlignment="1">
      <alignment horizontal="left"/>
    </xf>
    <xf numFmtId="165" fontId="4" fillId="5" borderId="0" xfId="2" applyNumberFormat="1" applyFont="1" applyFill="1" applyAlignment="1">
      <alignment horizontal="right"/>
    </xf>
    <xf numFmtId="164" fontId="4" fillId="5" borderId="0" xfId="2" applyNumberFormat="1" applyFont="1" applyFill="1"/>
    <xf numFmtId="171" fontId="4" fillId="0" borderId="0" xfId="1" applyNumberFormat="1" applyFont="1"/>
    <xf numFmtId="171" fontId="4" fillId="0" borderId="0" xfId="1" applyNumberFormat="1" applyFont="1" applyFill="1"/>
    <xf numFmtId="171" fontId="4" fillId="5" borderId="0" xfId="1" applyNumberFormat="1" applyFont="1" applyFill="1"/>
    <xf numFmtId="171" fontId="24" fillId="0" borderId="0" xfId="1" applyNumberFormat="1" applyFont="1" applyFill="1" applyProtection="1"/>
    <xf numFmtId="0" fontId="11" fillId="2" borderId="0" xfId="2"/>
    <xf numFmtId="0" fontId="25" fillId="2" borderId="0" xfId="12"/>
    <xf numFmtId="170" fontId="0" fillId="0" borderId="0" xfId="0" applyNumberFormat="1" applyFill="1"/>
    <xf numFmtId="168" fontId="0" fillId="0" borderId="0" xfId="0" applyNumberFormat="1" applyFill="1"/>
    <xf numFmtId="169" fontId="0" fillId="0" borderId="0" xfId="0" applyNumberFormat="1" applyFill="1"/>
    <xf numFmtId="171" fontId="13" fillId="0" borderId="0" xfId="1" applyNumberFormat="1" applyFont="1" applyFill="1" applyBorder="1"/>
    <xf numFmtId="10" fontId="13" fillId="0" borderId="0" xfId="1" applyNumberFormat="1" applyFont="1" applyFill="1" applyBorder="1"/>
    <xf numFmtId="0" fontId="28" fillId="0" borderId="0" xfId="0" applyFont="1" applyAlignment="1">
      <alignment vertical="center"/>
    </xf>
    <xf numFmtId="0" fontId="31" fillId="0" borderId="0" xfId="0" applyFont="1"/>
    <xf numFmtId="0" fontId="1" fillId="2" borderId="0" xfId="18"/>
    <xf numFmtId="0" fontId="27" fillId="2" borderId="0" xfId="18" applyFont="1"/>
    <xf numFmtId="171" fontId="1" fillId="2" borderId="0" xfId="18" applyNumberFormat="1"/>
    <xf numFmtId="171" fontId="1" fillId="2" borderId="0" xfId="6" applyNumberFormat="1" applyFont="1"/>
    <xf numFmtId="0" fontId="1" fillId="2" borderId="0" xfId="18" applyFont="1"/>
    <xf numFmtId="0" fontId="32" fillId="0" borderId="0" xfId="0" applyFont="1"/>
    <xf numFmtId="0" fontId="33" fillId="0" borderId="0" xfId="0" applyFont="1"/>
    <xf numFmtId="0" fontId="31" fillId="0" borderId="0" xfId="0" applyFont="1" applyAlignment="1">
      <alignment vertical="center"/>
    </xf>
    <xf numFmtId="0" fontId="30" fillId="0" borderId="0" xfId="0" applyFont="1" applyAlignment="1">
      <alignment vertical="center"/>
    </xf>
    <xf numFmtId="0" fontId="31" fillId="2" borderId="0" xfId="2" applyFont="1"/>
    <xf numFmtId="0" fontId="13" fillId="0" borderId="0" xfId="0" applyFont="1" applyFill="1" applyBorder="1" applyAlignment="1"/>
    <xf numFmtId="0" fontId="13" fillId="0" borderId="3" xfId="0" applyFont="1" applyFill="1" applyBorder="1" applyAlignment="1"/>
    <xf numFmtId="0" fontId="28" fillId="0" borderId="0" xfId="0" applyFont="1"/>
    <xf numFmtId="10" fontId="28" fillId="0" borderId="0" xfId="0" applyNumberFormat="1" applyFont="1"/>
    <xf numFmtId="0" fontId="4" fillId="2" borderId="0" xfId="2" applyFont="1" applyFill="1" applyAlignment="1">
      <alignment horizontal="left" vertical="top" wrapText="1"/>
    </xf>
    <xf numFmtId="0" fontId="11" fillId="2" borderId="0" xfId="2"/>
    <xf numFmtId="0" fontId="4" fillId="2" borderId="0" xfId="2" applyFont="1" applyFill="1" applyAlignment="1">
      <alignment horizontal="left"/>
    </xf>
    <xf numFmtId="0" fontId="3" fillId="2" borderId="0" xfId="2" applyFont="1" applyFill="1" applyAlignment="1">
      <alignment horizontal="left"/>
    </xf>
    <xf numFmtId="0" fontId="5" fillId="2" borderId="0" xfId="2" applyFont="1" applyFill="1" applyAlignment="1">
      <alignment horizontal="left" vertical="top" wrapText="1"/>
    </xf>
    <xf numFmtId="0" fontId="4" fillId="2" borderId="0" xfId="9" applyFont="1" applyFill="1" applyAlignment="1">
      <alignment horizontal="left" vertical="top" wrapText="1"/>
    </xf>
    <xf numFmtId="0" fontId="11" fillId="2" borderId="0" xfId="9"/>
    <xf numFmtId="0" fontId="4" fillId="2" borderId="0" xfId="9" applyFont="1" applyFill="1" applyAlignment="1">
      <alignment horizontal="left"/>
    </xf>
    <xf numFmtId="0" fontId="3" fillId="2" borderId="0" xfId="9" applyFont="1" applyFill="1" applyAlignment="1">
      <alignment horizontal="left"/>
    </xf>
    <xf numFmtId="0" fontId="5" fillId="2" borderId="0" xfId="9" applyFont="1" applyFill="1" applyAlignment="1">
      <alignment horizontal="left" vertical="top" wrapText="1"/>
    </xf>
    <xf numFmtId="0" fontId="4" fillId="2" borderId="0" xfId="10" applyFont="1" applyFill="1" applyAlignment="1">
      <alignment horizontal="left" vertical="top" wrapText="1"/>
    </xf>
    <xf numFmtId="0" fontId="11" fillId="2" borderId="0" xfId="10"/>
    <xf numFmtId="0" fontId="4" fillId="2" borderId="0" xfId="10" applyFont="1" applyFill="1" applyAlignment="1">
      <alignment horizontal="left"/>
    </xf>
    <xf numFmtId="0" fontId="3" fillId="2" borderId="0" xfId="10" applyFont="1" applyFill="1" applyAlignment="1">
      <alignment horizontal="left"/>
    </xf>
    <xf numFmtId="0" fontId="5" fillId="2" borderId="0" xfId="10" applyFont="1" applyFill="1" applyAlignment="1">
      <alignment horizontal="left" vertical="top" wrapText="1"/>
    </xf>
    <xf numFmtId="0" fontId="4" fillId="2" borderId="0" xfId="4" applyFont="1" applyFill="1" applyAlignment="1">
      <alignment horizontal="left" vertical="top" wrapText="1"/>
    </xf>
    <xf numFmtId="0" fontId="11" fillId="2" borderId="0" xfId="4"/>
    <xf numFmtId="0" fontId="4" fillId="2" borderId="0" xfId="4" applyFont="1" applyFill="1" applyAlignment="1">
      <alignment horizontal="left"/>
    </xf>
    <xf numFmtId="0" fontId="3" fillId="2" borderId="0" xfId="4" applyFont="1" applyFill="1" applyAlignment="1">
      <alignment horizontal="left"/>
    </xf>
    <xf numFmtId="0" fontId="5" fillId="2" borderId="0" xfId="4" applyFont="1" applyFill="1" applyAlignment="1">
      <alignment horizontal="left" vertical="top" wrapText="1"/>
    </xf>
    <xf numFmtId="0" fontId="17" fillId="2" borderId="0" xfId="5" applyFont="1" applyFill="1" applyAlignment="1">
      <alignment horizontal="left" vertical="top" wrapText="1"/>
    </xf>
    <xf numFmtId="0" fontId="11" fillId="2" borderId="0" xfId="5"/>
    <xf numFmtId="0" fontId="17" fillId="2" borderId="0" xfId="5" applyFont="1" applyFill="1" applyAlignment="1">
      <alignment horizontal="left"/>
    </xf>
    <xf numFmtId="0" fontId="15" fillId="2" borderId="0" xfId="5" applyFont="1" applyFill="1" applyAlignment="1">
      <alignment horizontal="left"/>
    </xf>
    <xf numFmtId="0" fontId="16" fillId="2" borderId="0" xfId="5" applyFont="1" applyFill="1" applyAlignment="1">
      <alignment horizontal="left" vertical="top" wrapText="1"/>
    </xf>
    <xf numFmtId="0" fontId="10" fillId="2" borderId="0" xfId="0" applyFont="1" applyFill="1" applyAlignment="1">
      <alignment horizontal="left" vertical="top" wrapText="1"/>
    </xf>
    <xf numFmtId="0" fontId="0" fillId="0" borderId="0" xfId="0"/>
    <xf numFmtId="0" fontId="4" fillId="2" borderId="0" xfId="0" applyFont="1" applyFill="1" applyAlignment="1">
      <alignment horizontal="left"/>
    </xf>
    <xf numFmtId="0" fontId="3" fillId="2" borderId="0" xfId="0" applyFont="1" applyFill="1" applyAlignment="1">
      <alignment horizontal="left"/>
    </xf>
    <xf numFmtId="0" fontId="9" fillId="2" borderId="0" xfId="0" applyFont="1" applyFill="1" applyAlignment="1">
      <alignment horizontal="left" vertical="top" wrapText="1"/>
    </xf>
  </cellXfs>
  <cellStyles count="19">
    <cellStyle name="Comma 2" xfId="13"/>
    <cellStyle name="Currency 2" xfId="14"/>
    <cellStyle name="Currency 3" xfId="15"/>
    <cellStyle name="Hyperlink" xfId="8" builtinId="8"/>
    <cellStyle name="Hyperlink 2" xfId="12"/>
    <cellStyle name="Normal" xfId="0" builtinId="0"/>
    <cellStyle name="Normal 2" xfId="2"/>
    <cellStyle name="Normal 3" xfId="3"/>
    <cellStyle name="Normal 4" xfId="4"/>
    <cellStyle name="Normal 4 2" xfId="11"/>
    <cellStyle name="Normal 4 2 2" xfId="18"/>
    <cellStyle name="Normal 5" xfId="5"/>
    <cellStyle name="Normal 6" xfId="7"/>
    <cellStyle name="Normal 7" xfId="9"/>
    <cellStyle name="Normal 8" xfId="10"/>
    <cellStyle name="Percent" xfId="1" builtinId="5"/>
    <cellStyle name="Percent 2" xfId="6"/>
    <cellStyle name="Percent 3" xfId="16"/>
    <cellStyle name="Percent 4" xfId="17"/>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8918651150341"/>
          <c:y val="2.7923185579456198E-2"/>
          <c:w val="0.84398950131233597"/>
          <c:h val="0.88044759942716655"/>
        </c:manualLayout>
      </c:layout>
      <c:barChart>
        <c:barDir val="col"/>
        <c:grouping val="stacked"/>
        <c:varyColors val="0"/>
        <c:ser>
          <c:idx val="0"/>
          <c:order val="0"/>
          <c:spPr>
            <a:solidFill>
              <a:srgbClr val="800000"/>
            </a:solidFill>
            <a:ln w="3175">
              <a:solidFill>
                <a:schemeClr val="tx1"/>
              </a:solidFill>
            </a:ln>
          </c:spPr>
          <c:invertIfNegative val="0"/>
          <c:cat>
            <c:numRef>
              <c:f>'Figure 1'!$K$2:$K$37</c:f>
              <c:numCache>
                <c:formatCode>General</c:formatCode>
                <c:ptCount val="36"/>
                <c:pt idx="0">
                  <c:v>1980</c:v>
                </c:pt>
                <c:pt idx="1">
                  <c:v>1981</c:v>
                </c:pt>
                <c:pt idx="2">
                  <c:v>1982</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numCache>
            </c:numRef>
          </c:cat>
          <c:val>
            <c:numRef>
              <c:f>'Figure 1'!$L$2:$L$37</c:f>
              <c:numCache>
                <c:formatCode>0.0%</c:formatCode>
                <c:ptCount val="36"/>
                <c:pt idx="0">
                  <c:v>0.14299999999999999</c:v>
                </c:pt>
                <c:pt idx="1">
                  <c:v>0.112</c:v>
                </c:pt>
                <c:pt idx="2">
                  <c:v>7.3999999999999996E-2</c:v>
                </c:pt>
                <c:pt idx="3">
                  <c:v>3.5000000000000003E-2</c:v>
                </c:pt>
                <c:pt idx="4">
                  <c:v>3.5000000000000003E-2</c:v>
                </c:pt>
                <c:pt idx="5">
                  <c:v>3.1E-2</c:v>
                </c:pt>
                <c:pt idx="6">
                  <c:v>1.2999999999999999E-2</c:v>
                </c:pt>
                <c:pt idx="7">
                  <c:v>4.2000000000000003E-2</c:v>
                </c:pt>
                <c:pt idx="8">
                  <c:v>0.04</c:v>
                </c:pt>
                <c:pt idx="9">
                  <c:v>4.7E-2</c:v>
                </c:pt>
                <c:pt idx="10">
                  <c:v>5.3999999999999999E-2</c:v>
                </c:pt>
                <c:pt idx="11">
                  <c:v>3.6999999999999998E-2</c:v>
                </c:pt>
                <c:pt idx="12">
                  <c:v>0.03</c:v>
                </c:pt>
                <c:pt idx="13">
                  <c:v>2.5999999999999999E-2</c:v>
                </c:pt>
                <c:pt idx="14">
                  <c:v>2.8000000000000001E-2</c:v>
                </c:pt>
                <c:pt idx="15">
                  <c:v>2.5999999999999999E-2</c:v>
                </c:pt>
                <c:pt idx="16">
                  <c:v>2.9000000000000001E-2</c:v>
                </c:pt>
                <c:pt idx="17">
                  <c:v>2.1000000000000001E-2</c:v>
                </c:pt>
                <c:pt idx="18">
                  <c:v>1.2999999999999999E-2</c:v>
                </c:pt>
                <c:pt idx="19">
                  <c:v>2.5000000000000001E-2</c:v>
                </c:pt>
                <c:pt idx="20">
                  <c:v>3.5000000000000003E-2</c:v>
                </c:pt>
                <c:pt idx="21">
                  <c:v>2.5999999999999999E-2</c:v>
                </c:pt>
                <c:pt idx="22">
                  <c:v>1.4E-2</c:v>
                </c:pt>
                <c:pt idx="23">
                  <c:v>2.1000000000000001E-2</c:v>
                </c:pt>
                <c:pt idx="24">
                  <c:v>2.7E-2</c:v>
                </c:pt>
                <c:pt idx="25">
                  <c:v>4.1000000000000002E-2</c:v>
                </c:pt>
                <c:pt idx="26">
                  <c:v>3.3000000000000002E-2</c:v>
                </c:pt>
                <c:pt idx="27">
                  <c:v>2.3E-2</c:v>
                </c:pt>
                <c:pt idx="28">
                  <c:v>5.8000000000000003E-2</c:v>
                </c:pt>
                <c:pt idx="29">
                  <c:v>0</c:v>
                </c:pt>
                <c:pt idx="30">
                  <c:v>0</c:v>
                </c:pt>
                <c:pt idx="31">
                  <c:v>3.5999999999999997E-2</c:v>
                </c:pt>
                <c:pt idx="32">
                  <c:v>1.7000000000000001E-2</c:v>
                </c:pt>
                <c:pt idx="33">
                  <c:v>1.4999999999999999E-2</c:v>
                </c:pt>
                <c:pt idx="34">
                  <c:v>1.7000000000000001E-2</c:v>
                </c:pt>
                <c:pt idx="35">
                  <c:v>0</c:v>
                </c:pt>
              </c:numCache>
            </c:numRef>
          </c:val>
        </c:ser>
        <c:dLbls>
          <c:showLegendKey val="0"/>
          <c:showVal val="0"/>
          <c:showCatName val="0"/>
          <c:showSerName val="0"/>
          <c:showPercent val="0"/>
          <c:showBubbleSize val="0"/>
        </c:dLbls>
        <c:gapWidth val="150"/>
        <c:overlap val="100"/>
        <c:axId val="89329024"/>
        <c:axId val="89347584"/>
      </c:barChart>
      <c:catAx>
        <c:axId val="89329024"/>
        <c:scaling>
          <c:orientation val="minMax"/>
        </c:scaling>
        <c:delete val="0"/>
        <c:axPos val="b"/>
        <c:numFmt formatCode="General" sourceLinked="1"/>
        <c:majorTickMark val="out"/>
        <c:minorTickMark val="none"/>
        <c:tickLblPos val="nextTo"/>
        <c:spPr>
          <a:ln w="3175">
            <a:solidFill>
              <a:schemeClr val="bg1">
                <a:lumMod val="50000"/>
              </a:schemeClr>
            </a:solidFill>
          </a:ln>
        </c:spPr>
        <c:crossAx val="89347584"/>
        <c:crosses val="autoZero"/>
        <c:auto val="1"/>
        <c:lblAlgn val="ctr"/>
        <c:lblOffset val="100"/>
        <c:tickLblSkip val="5"/>
        <c:tickMarkSkip val="5"/>
        <c:noMultiLvlLbl val="0"/>
      </c:catAx>
      <c:valAx>
        <c:axId val="89347584"/>
        <c:scaling>
          <c:orientation val="minMax"/>
        </c:scaling>
        <c:delete val="0"/>
        <c:axPos val="l"/>
        <c:majorGridlines>
          <c:spPr>
            <a:ln w="3175">
              <a:solidFill>
                <a:srgbClr val="7F7F7F"/>
              </a:solidFill>
            </a:ln>
          </c:spPr>
        </c:majorGridlines>
        <c:numFmt formatCode="0%" sourceLinked="0"/>
        <c:majorTickMark val="out"/>
        <c:minorTickMark val="none"/>
        <c:tickLblPos val="nextTo"/>
        <c:spPr>
          <a:ln w="3175">
            <a:solidFill>
              <a:schemeClr val="bg1">
                <a:lumMod val="50000"/>
              </a:schemeClr>
            </a:solidFill>
          </a:ln>
        </c:spPr>
        <c:crossAx val="89329024"/>
        <c:crosses val="autoZero"/>
        <c:crossBetween val="between"/>
        <c:majorUnit val="4.0000000000000008E-2"/>
      </c:valAx>
      <c:spPr>
        <a:ln>
          <a:noFill/>
        </a:ln>
      </c:spPr>
    </c:plotArea>
    <c:plotVisOnly val="1"/>
    <c:dispBlanksAs val="gap"/>
    <c:showDLblsOverMax val="0"/>
  </c:chart>
  <c:spPr>
    <a:ln>
      <a:noFill/>
    </a:ln>
  </c:spPr>
  <c:txPr>
    <a:bodyPr/>
    <a:lstStyle/>
    <a:p>
      <a:pPr>
        <a:defRPr sz="13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87859711286089237"/>
          <c:h val="0.88664666916635415"/>
        </c:manualLayout>
      </c:layout>
      <c:barChart>
        <c:barDir val="col"/>
        <c:grouping val="clustered"/>
        <c:varyColors val="0"/>
        <c:ser>
          <c:idx val="0"/>
          <c:order val="0"/>
          <c:tx>
            <c:strRef>
              <c:f>'Figure 2'!$A$26</c:f>
              <c:strCache>
                <c:ptCount val="1"/>
                <c:pt idx="0">
                  <c:v>Medical care</c:v>
                </c:pt>
              </c:strCache>
            </c:strRef>
          </c:tx>
          <c:spPr>
            <a:solidFill>
              <a:srgbClr val="800000"/>
            </a:solidFill>
            <a:ln w="3175">
              <a:solidFill>
                <a:schemeClr val="tx1"/>
              </a:solidFill>
            </a:ln>
          </c:spPr>
          <c:invertIfNegative val="0"/>
          <c:dLbls>
            <c:dLbl>
              <c:idx val="0"/>
              <c:tx>
                <c:rich>
                  <a:bodyPr/>
                  <a:lstStyle/>
                  <a:p>
                    <a:r>
                      <a:rPr lang="en-US"/>
                      <a:t>10.8%</a:t>
                    </a:r>
                  </a:p>
                </c:rich>
              </c:tx>
              <c:showLegendKey val="0"/>
              <c:showVal val="1"/>
              <c:showCatName val="0"/>
              <c:showSerName val="1"/>
              <c:showPercent val="0"/>
              <c:showBubbleSize val="0"/>
            </c:dLbl>
            <c:dLbl>
              <c:idx val="1"/>
              <c:layout>
                <c:manualLayout>
                  <c:x val="0"/>
                  <c:y val="1.1904761904761904E-2"/>
                </c:manualLayout>
              </c:layout>
              <c:tx>
                <c:rich>
                  <a:bodyPr/>
                  <a:lstStyle/>
                  <a:p>
                    <a:r>
                      <a:rPr lang="en-US"/>
                      <a:t>5.2%</a:t>
                    </a:r>
                  </a:p>
                </c:rich>
              </c:tx>
              <c:showLegendKey val="0"/>
              <c:showVal val="1"/>
              <c:showCatName val="0"/>
              <c:showSerName val="1"/>
              <c:showPercent val="0"/>
              <c:showBubbleSize val="0"/>
            </c:dLbl>
            <c:showLegendKey val="0"/>
            <c:showVal val="1"/>
            <c:showCatName val="0"/>
            <c:showSerName val="1"/>
            <c:showPercent val="0"/>
            <c:showBubbleSize val="0"/>
            <c:showLeaderLines val="0"/>
          </c:dLbls>
          <c:cat>
            <c:strRef>
              <c:f>'Figure 2'!$B$25:$C$25</c:f>
              <c:strCache>
                <c:ptCount val="2"/>
                <c:pt idx="0">
                  <c:v>CPI-E</c:v>
                </c:pt>
                <c:pt idx="1">
                  <c:v>CPI-W</c:v>
                </c:pt>
              </c:strCache>
            </c:strRef>
          </c:cat>
          <c:val>
            <c:numRef>
              <c:f>'Figure 2'!$B$26:$C$26</c:f>
              <c:numCache>
                <c:formatCode>0.0%</c:formatCode>
                <c:ptCount val="2"/>
                <c:pt idx="0">
                  <c:v>0.10806</c:v>
                </c:pt>
                <c:pt idx="1">
                  <c:v>5.1900000000000002E-2</c:v>
                </c:pt>
              </c:numCache>
            </c:numRef>
          </c:val>
        </c:ser>
        <c:dLbls>
          <c:showLegendKey val="0"/>
          <c:showVal val="0"/>
          <c:showCatName val="0"/>
          <c:showSerName val="0"/>
          <c:showPercent val="0"/>
          <c:showBubbleSize val="0"/>
        </c:dLbls>
        <c:gapWidth val="281"/>
        <c:axId val="97960320"/>
        <c:axId val="97968896"/>
      </c:barChart>
      <c:catAx>
        <c:axId val="97960320"/>
        <c:scaling>
          <c:orientation val="minMax"/>
        </c:scaling>
        <c:delete val="0"/>
        <c:axPos val="b"/>
        <c:numFmt formatCode="General" sourceLinked="1"/>
        <c:majorTickMark val="out"/>
        <c:minorTickMark val="none"/>
        <c:tickLblPos val="nextTo"/>
        <c:spPr>
          <a:ln w="3175">
            <a:solidFill>
              <a:schemeClr val="bg1">
                <a:lumMod val="50000"/>
              </a:schemeClr>
            </a:solidFill>
          </a:ln>
        </c:spPr>
        <c:txPr>
          <a:bodyPr/>
          <a:lstStyle/>
          <a:p>
            <a:pPr>
              <a:defRPr>
                <a:latin typeface="ScalaOT-Regular" pitchFamily="50" charset="0"/>
              </a:defRPr>
            </a:pPr>
            <a:endParaRPr lang="en-US"/>
          </a:p>
        </c:txPr>
        <c:crossAx val="97968896"/>
        <c:crosses val="autoZero"/>
        <c:auto val="1"/>
        <c:lblAlgn val="ctr"/>
        <c:lblOffset val="100"/>
        <c:noMultiLvlLbl val="0"/>
      </c:catAx>
      <c:valAx>
        <c:axId val="97968896"/>
        <c:scaling>
          <c:orientation val="minMax"/>
        </c:scaling>
        <c:delete val="0"/>
        <c:axPos val="l"/>
        <c:majorGridlines>
          <c:spPr>
            <a:ln w="3175">
              <a:solidFill>
                <a:schemeClr val="bg1">
                  <a:lumMod val="50000"/>
                </a:schemeClr>
              </a:solidFill>
            </a:ln>
          </c:spPr>
        </c:majorGridlines>
        <c:numFmt formatCode="0%" sourceLinked="0"/>
        <c:majorTickMark val="out"/>
        <c:minorTickMark val="none"/>
        <c:tickLblPos val="nextTo"/>
        <c:spPr>
          <a:ln w="3175">
            <a:solidFill>
              <a:schemeClr val="bg1">
                <a:lumMod val="50000"/>
              </a:schemeClr>
            </a:solidFill>
          </a:ln>
        </c:spPr>
        <c:crossAx val="97960320"/>
        <c:crosses val="autoZero"/>
        <c:crossBetween val="between"/>
        <c:majorUnit val="5.000000000000001E-2"/>
      </c:valAx>
    </c:plotArea>
    <c:plotVisOnly val="1"/>
    <c:dispBlanksAs val="gap"/>
    <c:showDLblsOverMax val="0"/>
  </c:chart>
  <c:spPr>
    <a:ln>
      <a:noFill/>
    </a:ln>
  </c:spPr>
  <c:txPr>
    <a:bodyPr/>
    <a:lstStyle/>
    <a:p>
      <a:pPr>
        <a:defRPr sz="13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05577427821523"/>
          <c:y val="3.4305711786026746E-2"/>
          <c:w val="0.84730796150481202"/>
          <c:h val="0.85886889138857647"/>
        </c:manualLayout>
      </c:layout>
      <c:barChart>
        <c:barDir val="col"/>
        <c:grouping val="clustered"/>
        <c:varyColors val="0"/>
        <c:ser>
          <c:idx val="0"/>
          <c:order val="0"/>
          <c:spPr>
            <a:solidFill>
              <a:srgbClr val="800000"/>
            </a:solidFill>
            <a:ln w="3175">
              <a:solidFill>
                <a:schemeClr val="tx1"/>
              </a:solidFill>
            </a:ln>
          </c:spPr>
          <c:invertIfNegative val="0"/>
          <c:dLbls>
            <c:dLbl>
              <c:idx val="0"/>
              <c:layout>
                <c:manualLayout>
                  <c:x val="0"/>
                  <c:y val="-1.1904761904761887E-2"/>
                </c:manualLayout>
              </c:layout>
              <c:showLegendKey val="0"/>
              <c:showVal val="1"/>
              <c:showCatName val="0"/>
              <c:showSerName val="0"/>
              <c:showPercent val="0"/>
              <c:showBubbleSize val="0"/>
            </c:dLbl>
            <c:dLbl>
              <c:idx val="1"/>
              <c:layout>
                <c:manualLayout>
                  <c:x val="0"/>
                  <c:y val="1.5873015873015872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'Figure 3'!$B$25:$D$25</c:f>
              <c:strCache>
                <c:ptCount val="3"/>
                <c:pt idx="0">
                  <c:v>1983-2002</c:v>
                </c:pt>
                <c:pt idx="1">
                  <c:v>2002-2015</c:v>
                </c:pt>
                <c:pt idx="2">
                  <c:v>1983-2015</c:v>
                </c:pt>
              </c:strCache>
            </c:strRef>
          </c:cat>
          <c:val>
            <c:numRef>
              <c:f>'Figure 3'!$B$26:$D$26</c:f>
              <c:numCache>
                <c:formatCode>0.00%</c:formatCode>
                <c:ptCount val="3"/>
                <c:pt idx="0">
                  <c:v>3.7806853292112752E-3</c:v>
                </c:pt>
                <c:pt idx="1">
                  <c:v>7.1668887648668189E-4</c:v>
                </c:pt>
                <c:pt idx="2">
                  <c:v>2.5287906872821786E-3</c:v>
                </c:pt>
              </c:numCache>
            </c:numRef>
          </c:val>
        </c:ser>
        <c:dLbls>
          <c:showLegendKey val="0"/>
          <c:showVal val="0"/>
          <c:showCatName val="0"/>
          <c:showSerName val="0"/>
          <c:showPercent val="0"/>
          <c:showBubbleSize val="0"/>
        </c:dLbls>
        <c:gapWidth val="162"/>
        <c:axId val="98148736"/>
        <c:axId val="105247104"/>
      </c:barChart>
      <c:catAx>
        <c:axId val="98148736"/>
        <c:scaling>
          <c:orientation val="minMax"/>
        </c:scaling>
        <c:delete val="0"/>
        <c:axPos val="b"/>
        <c:majorTickMark val="out"/>
        <c:minorTickMark val="none"/>
        <c:tickLblPos val="low"/>
        <c:spPr>
          <a:ln w="3175">
            <a:solidFill>
              <a:schemeClr val="bg1">
                <a:lumMod val="50000"/>
              </a:schemeClr>
            </a:solidFill>
          </a:ln>
        </c:spPr>
        <c:crossAx val="105247104"/>
        <c:crosses val="autoZero"/>
        <c:auto val="1"/>
        <c:lblAlgn val="ctr"/>
        <c:lblOffset val="100"/>
        <c:noMultiLvlLbl val="0"/>
      </c:catAx>
      <c:valAx>
        <c:axId val="105247104"/>
        <c:scaling>
          <c:orientation val="minMax"/>
          <c:max val="5.000000000000001E-3"/>
        </c:scaling>
        <c:delete val="0"/>
        <c:axPos val="l"/>
        <c:majorGridlines>
          <c:spPr>
            <a:ln w="3175">
              <a:solidFill>
                <a:schemeClr val="tx1">
                  <a:tint val="75000"/>
                  <a:shade val="95000"/>
                  <a:satMod val="105000"/>
                </a:schemeClr>
              </a:solidFill>
            </a:ln>
          </c:spPr>
        </c:majorGridlines>
        <c:numFmt formatCode="0.0%" sourceLinked="0"/>
        <c:majorTickMark val="out"/>
        <c:minorTickMark val="none"/>
        <c:tickLblPos val="nextTo"/>
        <c:spPr>
          <a:ln w="3175"/>
        </c:spPr>
        <c:crossAx val="98148736"/>
        <c:crosses val="autoZero"/>
        <c:crossBetween val="between"/>
        <c:majorUnit val="1.0000000000000002E-3"/>
      </c:valAx>
    </c:plotArea>
    <c:plotVisOnly val="1"/>
    <c:dispBlanksAs val="gap"/>
    <c:showDLblsOverMax val="0"/>
  </c:chart>
  <c:spPr>
    <a:ln>
      <a:noFill/>
    </a:ln>
  </c:spPr>
  <c:txPr>
    <a:bodyPr/>
    <a:lstStyle/>
    <a:p>
      <a:pPr>
        <a:defRPr sz="13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05577427821523"/>
          <c:y val="2.636920384951881E-2"/>
          <c:w val="0.85008573928258979"/>
          <c:h val="0.88011248593925762"/>
        </c:manualLayout>
      </c:layout>
      <c:barChart>
        <c:barDir val="col"/>
        <c:grouping val="clustered"/>
        <c:varyColors val="0"/>
        <c:ser>
          <c:idx val="0"/>
          <c:order val="0"/>
          <c:tx>
            <c:strRef>
              <c:f>'Figure 4'!$B$24</c:f>
              <c:strCache>
                <c:ptCount val="1"/>
                <c:pt idx="0">
                  <c:v>1983-2002</c:v>
                </c:pt>
              </c:strCache>
            </c:strRef>
          </c:tx>
          <c:spPr>
            <a:solidFill>
              <a:srgbClr val="800000"/>
            </a:solidFill>
            <a:ln w="3175">
              <a:solidFill>
                <a:schemeClr val="tx1"/>
              </a:solidFill>
            </a:ln>
          </c:spPr>
          <c:invertIfNegative val="0"/>
          <c:dLbls>
            <c:showLegendKey val="0"/>
            <c:showVal val="1"/>
            <c:showCatName val="0"/>
            <c:showSerName val="0"/>
            <c:showPercent val="0"/>
            <c:showBubbleSize val="0"/>
            <c:showLeaderLines val="0"/>
          </c:dLbls>
          <c:cat>
            <c:strRef>
              <c:f>'Figure 4'!$A$25:$A$26</c:f>
              <c:strCache>
                <c:ptCount val="2"/>
                <c:pt idx="0">
                  <c:v>Medical care</c:v>
                </c:pt>
                <c:pt idx="1">
                  <c:v>Transportation</c:v>
                </c:pt>
              </c:strCache>
            </c:strRef>
          </c:cat>
          <c:val>
            <c:numRef>
              <c:f>'Figure 4'!$B$25:$B$26</c:f>
              <c:numCache>
                <c:formatCode>0.00%</c:formatCode>
                <c:ptCount val="2"/>
                <c:pt idx="0">
                  <c:v>1.4677600308508499E-3</c:v>
                </c:pt>
                <c:pt idx="1">
                  <c:v>4.1405606515797862E-4</c:v>
                </c:pt>
              </c:numCache>
            </c:numRef>
          </c:val>
        </c:ser>
        <c:ser>
          <c:idx val="1"/>
          <c:order val="1"/>
          <c:tx>
            <c:strRef>
              <c:f>'Figure 4'!$C$24</c:f>
              <c:strCache>
                <c:ptCount val="1"/>
                <c:pt idx="0">
                  <c:v>2002-2015</c:v>
                </c:pt>
              </c:strCache>
            </c:strRef>
          </c:tx>
          <c:spPr>
            <a:solidFill>
              <a:schemeClr val="bg1">
                <a:lumMod val="75000"/>
              </a:schemeClr>
            </a:solidFill>
            <a:ln w="3175">
              <a:solidFill>
                <a:schemeClr val="tx1"/>
              </a:solidFill>
            </a:ln>
          </c:spPr>
          <c:invertIfNegative val="0"/>
          <c:dLbls>
            <c:dLbl>
              <c:idx val="0"/>
              <c:layout>
                <c:manualLayout>
                  <c:x val="2.7777777777777779E-3"/>
                  <c:y val="7.9368203974503181E-3"/>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'Figure 4'!$A$25:$A$26</c:f>
              <c:strCache>
                <c:ptCount val="2"/>
                <c:pt idx="0">
                  <c:v>Medical care</c:v>
                </c:pt>
                <c:pt idx="1">
                  <c:v>Transportation</c:v>
                </c:pt>
              </c:strCache>
            </c:strRef>
          </c:cat>
          <c:val>
            <c:numRef>
              <c:f>'Figure 4'!$C$25:$C$26</c:f>
              <c:numCache>
                <c:formatCode>0.00%</c:formatCode>
                <c:ptCount val="2"/>
                <c:pt idx="0">
                  <c:v>7.6883117586572637E-4</c:v>
                </c:pt>
                <c:pt idx="1">
                  <c:v>0</c:v>
                </c:pt>
              </c:numCache>
            </c:numRef>
          </c:val>
        </c:ser>
        <c:dLbls>
          <c:showLegendKey val="0"/>
          <c:showVal val="0"/>
          <c:showCatName val="0"/>
          <c:showSerName val="0"/>
          <c:showPercent val="0"/>
          <c:showBubbleSize val="0"/>
        </c:dLbls>
        <c:gapWidth val="150"/>
        <c:axId val="105663488"/>
        <c:axId val="105865984"/>
      </c:barChart>
      <c:catAx>
        <c:axId val="105663488"/>
        <c:scaling>
          <c:orientation val="minMax"/>
        </c:scaling>
        <c:delete val="0"/>
        <c:axPos val="b"/>
        <c:majorTickMark val="out"/>
        <c:minorTickMark val="none"/>
        <c:tickLblPos val="low"/>
        <c:spPr>
          <a:ln w="3175">
            <a:solidFill>
              <a:schemeClr val="bg1">
                <a:lumMod val="50000"/>
              </a:schemeClr>
            </a:solidFill>
          </a:ln>
        </c:spPr>
        <c:txPr>
          <a:bodyPr/>
          <a:lstStyle/>
          <a:p>
            <a:pPr>
              <a:defRPr>
                <a:latin typeface="ScalaOT-Regular" pitchFamily="50" charset="0"/>
              </a:defRPr>
            </a:pPr>
            <a:endParaRPr lang="en-US"/>
          </a:p>
        </c:txPr>
        <c:crossAx val="105865984"/>
        <c:crosses val="autoZero"/>
        <c:auto val="1"/>
        <c:lblAlgn val="ctr"/>
        <c:lblOffset val="100"/>
        <c:noMultiLvlLbl val="0"/>
      </c:catAx>
      <c:valAx>
        <c:axId val="105865984"/>
        <c:scaling>
          <c:orientation val="minMax"/>
        </c:scaling>
        <c:delete val="0"/>
        <c:axPos val="l"/>
        <c:majorGridlines>
          <c:spPr>
            <a:ln w="3175">
              <a:solidFill>
                <a:schemeClr val="bg1">
                  <a:lumMod val="50000"/>
                </a:schemeClr>
              </a:solidFill>
            </a:ln>
          </c:spPr>
        </c:majorGridlines>
        <c:numFmt formatCode="0.0%" sourceLinked="0"/>
        <c:majorTickMark val="out"/>
        <c:minorTickMark val="none"/>
        <c:tickLblPos val="nextTo"/>
        <c:spPr>
          <a:ln w="3175">
            <a:solidFill>
              <a:schemeClr val="bg1">
                <a:lumMod val="50000"/>
              </a:schemeClr>
            </a:solidFill>
          </a:ln>
        </c:spPr>
        <c:crossAx val="105663488"/>
        <c:crosses val="autoZero"/>
        <c:crossBetween val="between"/>
        <c:majorUnit val="1.0000000000000002E-3"/>
      </c:valAx>
    </c:plotArea>
    <c:legend>
      <c:legendPos val="r"/>
      <c:layout>
        <c:manualLayout>
          <c:xMode val="edge"/>
          <c:yMode val="edge"/>
          <c:x val="0.75472922134733156"/>
          <c:y val="0.10728502687164104"/>
          <c:w val="0.20082633420822393"/>
          <c:h val="0.13463629546306713"/>
        </c:manualLayout>
      </c:layout>
      <c:overlay val="1"/>
      <c:spPr>
        <a:ln w="3175">
          <a:solidFill>
            <a:schemeClr val="bg1">
              <a:lumMod val="50000"/>
            </a:schemeClr>
          </a:solidFill>
        </a:ln>
      </c:spPr>
    </c:legend>
    <c:plotVisOnly val="1"/>
    <c:dispBlanksAs val="gap"/>
    <c:showDLblsOverMax val="0"/>
  </c:chart>
  <c:spPr>
    <a:ln>
      <a:noFill/>
    </a:ln>
  </c:spPr>
  <c:txPr>
    <a:bodyPr/>
    <a:lstStyle/>
    <a:p>
      <a:pPr>
        <a:defRPr sz="13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'93-2014 (2)'!$A$50</c:f>
              <c:strCache>
                <c:ptCount val="1"/>
                <c:pt idx="0">
                  <c:v>Medical Care</c:v>
                </c:pt>
              </c:strCache>
            </c:strRef>
          </c:tx>
          <c:spPr>
            <a:solidFill>
              <a:srgbClr val="800000"/>
            </a:solidFill>
          </c:spPr>
          <c:invertIfNegative val="0"/>
          <c:dLbls>
            <c:showLegendKey val="0"/>
            <c:showVal val="1"/>
            <c:showCatName val="0"/>
            <c:showSerName val="1"/>
            <c:showPercent val="0"/>
            <c:showBubbleSize val="0"/>
            <c:showLeaderLines val="0"/>
          </c:dLbls>
          <c:cat>
            <c:strRef>
              <c:f>'93-2014 (2)'!$B$45:$C$45</c:f>
              <c:strCache>
                <c:ptCount val="2"/>
                <c:pt idx="0">
                  <c:v>CPI-E</c:v>
                </c:pt>
                <c:pt idx="1">
                  <c:v>CPI-W</c:v>
                </c:pt>
              </c:strCache>
            </c:strRef>
          </c:cat>
          <c:val>
            <c:numRef>
              <c:f>'93-2014 (2)'!$B$50:$C$50</c:f>
              <c:numCache>
                <c:formatCode>0.0%</c:formatCode>
                <c:ptCount val="2"/>
                <c:pt idx="0">
                  <c:v>0.10806</c:v>
                </c:pt>
                <c:pt idx="1">
                  <c:v>5.1900000000000002E-2</c:v>
                </c:pt>
              </c:numCache>
            </c:numRef>
          </c:val>
        </c:ser>
        <c:dLbls>
          <c:showLegendKey val="0"/>
          <c:showVal val="0"/>
          <c:showCatName val="0"/>
          <c:showSerName val="0"/>
          <c:showPercent val="0"/>
          <c:showBubbleSize val="0"/>
        </c:dLbls>
        <c:gapWidth val="150"/>
        <c:axId val="106391424"/>
        <c:axId val="109170688"/>
      </c:barChart>
      <c:catAx>
        <c:axId val="106391424"/>
        <c:scaling>
          <c:orientation val="minMax"/>
        </c:scaling>
        <c:delete val="0"/>
        <c:axPos val="b"/>
        <c:majorTickMark val="out"/>
        <c:minorTickMark val="none"/>
        <c:tickLblPos val="nextTo"/>
        <c:crossAx val="109170688"/>
        <c:crosses val="autoZero"/>
        <c:auto val="1"/>
        <c:lblAlgn val="ctr"/>
        <c:lblOffset val="100"/>
        <c:noMultiLvlLbl val="0"/>
      </c:catAx>
      <c:valAx>
        <c:axId val="109170688"/>
        <c:scaling>
          <c:orientation val="minMax"/>
        </c:scaling>
        <c:delete val="0"/>
        <c:axPos val="l"/>
        <c:majorGridlines/>
        <c:numFmt formatCode="0%" sourceLinked="0"/>
        <c:majorTickMark val="out"/>
        <c:minorTickMark val="none"/>
        <c:tickLblPos val="nextTo"/>
        <c:crossAx val="106391424"/>
        <c:crosses val="autoZero"/>
        <c:crossBetween val="between"/>
        <c:majorUnit val="5.000000000000001E-2"/>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'93-2014 (2)'!$H$34</c:f>
              <c:strCache>
                <c:ptCount val="1"/>
                <c:pt idx="0">
                  <c:v>1993-2014</c:v>
                </c:pt>
              </c:strCache>
            </c:strRef>
          </c:tx>
          <c:spPr>
            <a:solidFill>
              <a:srgbClr val="800000"/>
            </a:solidFill>
          </c:spPr>
          <c:invertIfNegative val="0"/>
          <c:dLbls>
            <c:dLbl>
              <c:idx val="0"/>
              <c:layout>
                <c:manualLayout>
                  <c:x val="3.0555555555555555E-2"/>
                  <c:y val="-1.190413698287714E-2"/>
                </c:manualLayout>
              </c:layout>
              <c:tx>
                <c:rich>
                  <a:bodyPr/>
                  <a:lstStyle/>
                  <a:p>
                    <a:r>
                      <a:rPr lang="en-US"/>
                      <a:t>Food and Beverages, </a:t>
                    </a:r>
                  </a:p>
                  <a:p>
                    <a:r>
                      <a:rPr lang="en-US"/>
                      <a:t>-0.01%</a:t>
                    </a:r>
                  </a:p>
                </c:rich>
              </c:tx>
              <c:showLegendKey val="0"/>
              <c:showVal val="1"/>
              <c:showCatName val="1"/>
              <c:showSerName val="0"/>
              <c:showPercent val="0"/>
              <c:showBubbleSize val="0"/>
            </c:dLbl>
            <c:dLbl>
              <c:idx val="1"/>
              <c:layout>
                <c:manualLayout>
                  <c:x val="6.9444444444444448E-2"/>
                  <c:y val="3.1246094238220224E-7"/>
                </c:manualLayout>
              </c:layout>
              <c:showLegendKey val="0"/>
              <c:showVal val="1"/>
              <c:showCatName val="1"/>
              <c:showSerName val="0"/>
              <c:showPercent val="0"/>
              <c:showBubbleSize val="0"/>
            </c:dLbl>
            <c:dLbl>
              <c:idx val="2"/>
              <c:layout>
                <c:manualLayout>
                  <c:x val="-3.888888888888889E-2"/>
                  <c:y val="-5.9523809523809521E-2"/>
                </c:manualLayout>
              </c:layout>
              <c:showLegendKey val="0"/>
              <c:showVal val="1"/>
              <c:showCatName val="1"/>
              <c:showSerName val="0"/>
              <c:showPercent val="0"/>
              <c:showBubbleSize val="0"/>
            </c:dLbl>
            <c:dLbl>
              <c:idx val="6"/>
              <c:layout>
                <c:manualLayout>
                  <c:x val="5.5555555555555552E-2"/>
                  <c:y val="0.38492188476440437"/>
                </c:manualLayout>
              </c:layout>
              <c:showLegendKey val="0"/>
              <c:showVal val="1"/>
              <c:showCatName val="1"/>
              <c:showSerName val="0"/>
              <c:showPercent val="0"/>
              <c:showBubbleSize val="0"/>
            </c:dLbl>
            <c:numFmt formatCode="0.00%" sourceLinked="0"/>
            <c:showLegendKey val="0"/>
            <c:showVal val="1"/>
            <c:showCatName val="1"/>
            <c:showSerName val="0"/>
            <c:showPercent val="0"/>
            <c:showBubbleSize val="0"/>
            <c:showLeaderLines val="0"/>
          </c:dLbls>
          <c:cat>
            <c:strRef>
              <c:f>'93-2014 (2)'!$A$35:$A$42</c:f>
              <c:strCache>
                <c:ptCount val="8"/>
                <c:pt idx="0">
                  <c:v>Food and Beverages</c:v>
                </c:pt>
                <c:pt idx="1">
                  <c:v>Housing </c:v>
                </c:pt>
                <c:pt idx="2">
                  <c:v>Apparel</c:v>
                </c:pt>
                <c:pt idx="3">
                  <c:v>Transportation</c:v>
                </c:pt>
                <c:pt idx="4">
                  <c:v>Medical Care</c:v>
                </c:pt>
                <c:pt idx="5">
                  <c:v>Recreation</c:v>
                </c:pt>
                <c:pt idx="6">
                  <c:v>Tuition, other school fee, and childcare</c:v>
                </c:pt>
                <c:pt idx="7">
                  <c:v>Other goods and services</c:v>
                </c:pt>
              </c:strCache>
            </c:strRef>
          </c:cat>
          <c:val>
            <c:numRef>
              <c:f>'93-2014 (2)'!$H$35:$H$42</c:f>
              <c:numCache>
                <c:formatCode>0.00%</c:formatCode>
                <c:ptCount val="8"/>
                <c:pt idx="0">
                  <c:v>-8.11891872833286E-5</c:v>
                </c:pt>
                <c:pt idx="1">
                  <c:v>3.3499705043144363E-5</c:v>
                </c:pt>
                <c:pt idx="2">
                  <c:v>4.3060375928899582E-4</c:v>
                </c:pt>
                <c:pt idx="3">
                  <c:v>-8.5438644510283797E-5</c:v>
                </c:pt>
                <c:pt idx="4">
                  <c:v>7.6266874506039617E-4</c:v>
                </c:pt>
                <c:pt idx="5">
                  <c:v>2.1550616736308017E-4</c:v>
                </c:pt>
                <c:pt idx="6">
                  <c:v>-4.1993832354620428E-4</c:v>
                </c:pt>
                <c:pt idx="7">
                  <c:v>1.1241716190297696E-4</c:v>
                </c:pt>
              </c:numCache>
            </c:numRef>
          </c:val>
        </c:ser>
        <c:dLbls>
          <c:showLegendKey val="0"/>
          <c:showVal val="0"/>
          <c:showCatName val="0"/>
          <c:showSerName val="0"/>
          <c:showPercent val="0"/>
          <c:showBubbleSize val="0"/>
        </c:dLbls>
        <c:gapWidth val="150"/>
        <c:axId val="109449600"/>
        <c:axId val="109451520"/>
      </c:barChart>
      <c:catAx>
        <c:axId val="109449600"/>
        <c:scaling>
          <c:orientation val="minMax"/>
        </c:scaling>
        <c:delete val="1"/>
        <c:axPos val="b"/>
        <c:majorTickMark val="out"/>
        <c:minorTickMark val="none"/>
        <c:tickLblPos val="nextTo"/>
        <c:crossAx val="109451520"/>
        <c:crosses val="autoZero"/>
        <c:auto val="1"/>
        <c:lblAlgn val="ctr"/>
        <c:lblOffset val="100"/>
        <c:noMultiLvlLbl val="0"/>
      </c:catAx>
      <c:valAx>
        <c:axId val="109451520"/>
        <c:scaling>
          <c:orientation val="minMax"/>
        </c:scaling>
        <c:delete val="0"/>
        <c:axPos val="l"/>
        <c:majorGridlines/>
        <c:numFmt formatCode="0.00%" sourceLinked="0"/>
        <c:majorTickMark val="out"/>
        <c:minorTickMark val="none"/>
        <c:tickLblPos val="nextTo"/>
        <c:crossAx val="109449600"/>
        <c:crosses val="autoZero"/>
        <c:crossBetween val="between"/>
        <c:majorUnit val="1.0000000000000002E-3"/>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800000"/>
            </a:solidFill>
          </c:spPr>
          <c:invertIfNegative val="0"/>
          <c:dLbls>
            <c:numFmt formatCode="0.0%" sourceLinked="0"/>
            <c:showLegendKey val="0"/>
            <c:showVal val="1"/>
            <c:showCatName val="1"/>
            <c:showSerName val="0"/>
            <c:showPercent val="0"/>
            <c:showBubbleSize val="0"/>
            <c:showLeaderLines val="0"/>
          </c:dLbls>
          <c:cat>
            <c:strRef>
              <c:f>'93-2014 (2)'!$B$20:$D$20</c:f>
              <c:strCache>
                <c:ptCount val="3"/>
                <c:pt idx="0">
                  <c:v>1993-2002</c:v>
                </c:pt>
                <c:pt idx="1">
                  <c:v>2002-2014</c:v>
                </c:pt>
                <c:pt idx="2">
                  <c:v>1993-2014</c:v>
                </c:pt>
              </c:strCache>
            </c:strRef>
          </c:cat>
          <c:val>
            <c:numRef>
              <c:f>'93-2014 (2)'!$B$31:$D$31</c:f>
              <c:numCache>
                <c:formatCode>0.00%</c:formatCode>
                <c:ptCount val="3"/>
                <c:pt idx="0">
                  <c:v>0</c:v>
                </c:pt>
                <c:pt idx="1">
                  <c:v>0</c:v>
                </c:pt>
                <c:pt idx="2">
                  <c:v>0</c:v>
                </c:pt>
              </c:numCache>
            </c:numRef>
          </c:val>
        </c:ser>
        <c:dLbls>
          <c:showLegendKey val="0"/>
          <c:showVal val="0"/>
          <c:showCatName val="0"/>
          <c:showSerName val="0"/>
          <c:showPercent val="0"/>
          <c:showBubbleSize val="0"/>
        </c:dLbls>
        <c:gapWidth val="150"/>
        <c:axId val="109933696"/>
        <c:axId val="109935616"/>
      </c:barChart>
      <c:catAx>
        <c:axId val="109933696"/>
        <c:scaling>
          <c:orientation val="minMax"/>
        </c:scaling>
        <c:delete val="1"/>
        <c:axPos val="b"/>
        <c:majorTickMark val="out"/>
        <c:minorTickMark val="none"/>
        <c:tickLblPos val="nextTo"/>
        <c:crossAx val="109935616"/>
        <c:crosses val="autoZero"/>
        <c:auto val="1"/>
        <c:lblAlgn val="ctr"/>
        <c:lblOffset val="100"/>
        <c:noMultiLvlLbl val="0"/>
      </c:catAx>
      <c:valAx>
        <c:axId val="109935616"/>
        <c:scaling>
          <c:orientation val="minMax"/>
          <c:max val="5.000000000000001E-3"/>
        </c:scaling>
        <c:delete val="0"/>
        <c:axPos val="l"/>
        <c:majorGridlines/>
        <c:numFmt formatCode="0.0%" sourceLinked="0"/>
        <c:majorTickMark val="out"/>
        <c:minorTickMark val="none"/>
        <c:tickLblPos val="nextTo"/>
        <c:crossAx val="109933696"/>
        <c:crosses val="autoZero"/>
        <c:crossBetween val="between"/>
        <c:majorUnit val="1.0000000000000002E-3"/>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157162</xdr:rowOff>
    </xdr:from>
    <xdr:to>
      <xdr:col>7</xdr:col>
      <xdr:colOff>304800</xdr:colOff>
      <xdr:row>17</xdr:row>
      <xdr:rowOff>157162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0.91942</cdr:x>
      <cdr:y>0.84817</cdr:y>
    </cdr:from>
    <cdr:to>
      <cdr:x>0.96901</cdr:x>
      <cdr:y>0.90346</cdr:y>
    </cdr:to>
    <cdr:sp macro="" textlink="">
      <cdr:nvSpPr>
        <cdr:cNvPr id="2" name="TextBox 1"/>
        <cdr:cNvSpPr txBox="1"/>
      </cdr:nvSpPr>
      <cdr:spPr>
        <a:xfrm xmlns:a="http://schemas.openxmlformats.org/drawingml/2006/main">
          <a:off x="4238625" y="2776538"/>
          <a:ext cx="2286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0.77548</cdr:x>
      <cdr:y>0.84769</cdr:y>
    </cdr:from>
    <cdr:to>
      <cdr:x>0.82507</cdr:x>
      <cdr:y>0.90297</cdr:y>
    </cdr:to>
    <cdr:sp macro="" textlink="">
      <cdr:nvSpPr>
        <cdr:cNvPr id="3" name="TextBox 1"/>
        <cdr:cNvSpPr txBox="1"/>
      </cdr:nvSpPr>
      <cdr:spPr>
        <a:xfrm xmlns:a="http://schemas.openxmlformats.org/drawingml/2006/main">
          <a:off x="3575050" y="2774950"/>
          <a:ext cx="2286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0.80441</cdr:x>
      <cdr:y>0.84769</cdr:y>
    </cdr:from>
    <cdr:to>
      <cdr:x>0.85399</cdr:x>
      <cdr:y>0.90297</cdr:y>
    </cdr:to>
    <cdr:sp macro="" textlink="">
      <cdr:nvSpPr>
        <cdr:cNvPr id="4" name="TextBox 1"/>
        <cdr:cNvSpPr txBox="1"/>
      </cdr:nvSpPr>
      <cdr:spPr>
        <a:xfrm xmlns:a="http://schemas.openxmlformats.org/drawingml/2006/main">
          <a:off x="3708400" y="2774950"/>
          <a:ext cx="2286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1</xdr:row>
      <xdr:rowOff>128586</xdr:rowOff>
    </xdr:from>
    <xdr:to>
      <xdr:col>4</xdr:col>
      <xdr:colOff>381000</xdr:colOff>
      <xdr:row>18</xdr:row>
      <xdr:rowOff>90486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95250</xdr:rowOff>
    </xdr:from>
    <xdr:to>
      <xdr:col>7</xdr:col>
      <xdr:colOff>200025</xdr:colOff>
      <xdr:row>18</xdr:row>
      <xdr:rowOff>57150</xdr:rowOff>
    </xdr:to>
    <xdr:graphicFrame macro="">
      <xdr:nvGraphicFramePr>
        <xdr:cNvPr id="2"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0.67709</cdr:x>
      <cdr:y>0.03273</cdr:y>
    </cdr:from>
    <cdr:to>
      <cdr:x>0.67709</cdr:x>
      <cdr:y>0.89583</cdr:y>
    </cdr:to>
    <cdr:cxnSp macro="">
      <cdr:nvCxnSpPr>
        <cdr:cNvPr id="3" name="Straight Connector 2"/>
        <cdr:cNvCxnSpPr/>
      </cdr:nvCxnSpPr>
      <cdr:spPr>
        <a:xfrm xmlns:a="http://schemas.openxmlformats.org/drawingml/2006/main" flipV="1">
          <a:off x="3095640" y="104761"/>
          <a:ext cx="0" cy="2762266"/>
        </a:xfrm>
        <a:prstGeom xmlns:a="http://schemas.openxmlformats.org/drawingml/2006/main" prst="line">
          <a:avLst/>
        </a:prstGeom>
        <a:ln xmlns:a="http://schemas.openxmlformats.org/drawingml/2006/main" w="12700">
          <a:solidFill>
            <a:schemeClr val="tx1"/>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19050</xdr:colOff>
      <xdr:row>1</xdr:row>
      <xdr:rowOff>142875</xdr:rowOff>
    </xdr:from>
    <xdr:to>
      <xdr:col>6</xdr:col>
      <xdr:colOff>438150</xdr:colOff>
      <xdr:row>18</xdr:row>
      <xdr:rowOff>104775</xdr:rowOff>
    </xdr:to>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333375</xdr:colOff>
      <xdr:row>38</xdr:row>
      <xdr:rowOff>176212</xdr:rowOff>
    </xdr:from>
    <xdr:to>
      <xdr:col>14</xdr:col>
      <xdr:colOff>495300</xdr:colOff>
      <xdr:row>55</xdr:row>
      <xdr:rowOff>138112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400050</xdr:colOff>
      <xdr:row>21</xdr:row>
      <xdr:rowOff>9525</xdr:rowOff>
    </xdr:from>
    <xdr:to>
      <xdr:col>14</xdr:col>
      <xdr:colOff>561975</xdr:colOff>
      <xdr:row>37</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171450</xdr:colOff>
      <xdr:row>0</xdr:row>
      <xdr:rowOff>142875</xdr:rowOff>
    </xdr:from>
    <xdr:to>
      <xdr:col>14</xdr:col>
      <xdr:colOff>333375</xdr:colOff>
      <xdr:row>20</xdr:row>
      <xdr:rowOff>104775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sa.gov/OACT/COLA/colaseries.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hyperlink" Target="https://books.google.com/books?id=iYHfO_4sxOAC&amp;pg=PA1&amp;lpg=PA1&amp;dq=BLS+CPI+relative+importance+1985&amp;source=bl&amp;ots=qfMjeI0Bnh&amp;sig=wsHm92hR5OZ4lZVibmWSI4D2IVo&amp;hl=en&amp;sa=X&amp;ved=0CFMQ6AEwB2oVChMIodWwz7q1xwIVxFs-Ch0qjQwC"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zoomScaleNormal="100" workbookViewId="0"/>
  </sheetViews>
  <sheetFormatPr defaultRowHeight="15.75" x14ac:dyDescent="0.25"/>
  <cols>
    <col min="1" max="3" width="9.140625" style="165"/>
    <col min="4" max="14" width="9.140625" style="174"/>
    <col min="15" max="17" width="9.140625" style="165"/>
    <col min="18" max="16384" width="9.140625" style="174"/>
  </cols>
  <sheetData>
    <row r="1" spans="1:13" x14ac:dyDescent="0.25">
      <c r="A1" s="174" t="s">
        <v>89</v>
      </c>
      <c r="K1" s="175" t="s">
        <v>13</v>
      </c>
      <c r="L1" s="175" t="s">
        <v>72</v>
      </c>
    </row>
    <row r="2" spans="1:13" x14ac:dyDescent="0.25">
      <c r="E2" s="176"/>
      <c r="K2" s="174">
        <v>1980</v>
      </c>
      <c r="L2" s="177">
        <v>0.14299999999999999</v>
      </c>
    </row>
    <row r="3" spans="1:13" x14ac:dyDescent="0.25">
      <c r="E3" s="176"/>
      <c r="K3" s="174">
        <v>1981</v>
      </c>
      <c r="L3" s="177">
        <v>0.112</v>
      </c>
    </row>
    <row r="4" spans="1:13" x14ac:dyDescent="0.25">
      <c r="E4" s="176"/>
      <c r="K4" s="174">
        <v>1982</v>
      </c>
      <c r="L4" s="177">
        <v>7.3999999999999996E-2</v>
      </c>
    </row>
    <row r="5" spans="1:13" x14ac:dyDescent="0.25">
      <c r="E5" s="176"/>
      <c r="K5" s="174">
        <v>1984</v>
      </c>
      <c r="L5" s="177">
        <v>3.5000000000000003E-2</v>
      </c>
      <c r="M5" s="174" t="s">
        <v>85</v>
      </c>
    </row>
    <row r="6" spans="1:13" x14ac:dyDescent="0.25">
      <c r="E6" s="176"/>
      <c r="K6" s="174">
        <v>1985</v>
      </c>
      <c r="L6" s="177">
        <v>3.5000000000000003E-2</v>
      </c>
    </row>
    <row r="7" spans="1:13" x14ac:dyDescent="0.25">
      <c r="E7" s="176"/>
      <c r="K7" s="174">
        <v>1986</v>
      </c>
      <c r="L7" s="177">
        <v>3.1E-2</v>
      </c>
    </row>
    <row r="8" spans="1:13" x14ac:dyDescent="0.25">
      <c r="E8" s="176"/>
      <c r="K8" s="174">
        <v>1987</v>
      </c>
      <c r="L8" s="177">
        <v>1.2999999999999999E-2</v>
      </c>
    </row>
    <row r="9" spans="1:13" x14ac:dyDescent="0.25">
      <c r="E9" s="176"/>
      <c r="K9" s="174">
        <v>1988</v>
      </c>
      <c r="L9" s="177">
        <v>4.2000000000000003E-2</v>
      </c>
    </row>
    <row r="10" spans="1:13" x14ac:dyDescent="0.25">
      <c r="E10" s="176"/>
      <c r="K10" s="174">
        <v>1989</v>
      </c>
      <c r="L10" s="177">
        <v>0.04</v>
      </c>
    </row>
    <row r="11" spans="1:13" x14ac:dyDescent="0.25">
      <c r="E11" s="176"/>
      <c r="K11" s="174">
        <v>1990</v>
      </c>
      <c r="L11" s="177">
        <v>4.7E-2</v>
      </c>
    </row>
    <row r="12" spans="1:13" x14ac:dyDescent="0.25">
      <c r="E12" s="176"/>
      <c r="K12" s="174">
        <v>1991</v>
      </c>
      <c r="L12" s="177">
        <v>5.3999999999999999E-2</v>
      </c>
    </row>
    <row r="13" spans="1:13" x14ac:dyDescent="0.25">
      <c r="E13" s="176"/>
      <c r="K13" s="174">
        <v>1992</v>
      </c>
      <c r="L13" s="177">
        <v>3.6999999999999998E-2</v>
      </c>
    </row>
    <row r="14" spans="1:13" x14ac:dyDescent="0.25">
      <c r="E14" s="176"/>
      <c r="K14" s="174">
        <v>1993</v>
      </c>
      <c r="L14" s="177">
        <v>0.03</v>
      </c>
    </row>
    <row r="15" spans="1:13" x14ac:dyDescent="0.25">
      <c r="E15" s="176"/>
      <c r="K15" s="174">
        <v>1994</v>
      </c>
      <c r="L15" s="177">
        <v>2.5999999999999999E-2</v>
      </c>
    </row>
    <row r="16" spans="1:13" x14ac:dyDescent="0.25">
      <c r="E16" s="176"/>
      <c r="K16" s="174">
        <v>1995</v>
      </c>
      <c r="L16" s="177">
        <v>2.8000000000000001E-2</v>
      </c>
    </row>
    <row r="17" spans="1:12" x14ac:dyDescent="0.25">
      <c r="E17" s="176"/>
      <c r="K17" s="174">
        <v>1996</v>
      </c>
      <c r="L17" s="177">
        <v>2.5999999999999999E-2</v>
      </c>
    </row>
    <row r="18" spans="1:12" x14ac:dyDescent="0.25">
      <c r="E18" s="176"/>
      <c r="K18" s="174">
        <v>1997</v>
      </c>
      <c r="L18" s="177">
        <v>2.9000000000000001E-2</v>
      </c>
    </row>
    <row r="19" spans="1:12" x14ac:dyDescent="0.25">
      <c r="E19" s="176"/>
      <c r="K19" s="174">
        <v>1998</v>
      </c>
      <c r="L19" s="177">
        <v>2.1000000000000001E-2</v>
      </c>
    </row>
    <row r="20" spans="1:12" x14ac:dyDescent="0.25">
      <c r="A20" s="179" t="s">
        <v>87</v>
      </c>
      <c r="E20" s="176"/>
      <c r="K20" s="174">
        <v>1999</v>
      </c>
      <c r="L20" s="177">
        <v>1.2999999999999999E-2</v>
      </c>
    </row>
    <row r="21" spans="1:12" x14ac:dyDescent="0.25">
      <c r="A21" s="180" t="s">
        <v>88</v>
      </c>
      <c r="E21" s="176"/>
      <c r="K21" s="174">
        <v>2000</v>
      </c>
      <c r="L21" s="177">
        <v>2.5000000000000001E-2</v>
      </c>
    </row>
    <row r="22" spans="1:12" x14ac:dyDescent="0.25">
      <c r="A22" s="183" t="s">
        <v>91</v>
      </c>
      <c r="E22" s="176"/>
      <c r="K22" s="174">
        <v>2001</v>
      </c>
      <c r="L22" s="177">
        <v>3.5000000000000003E-2</v>
      </c>
    </row>
    <row r="23" spans="1:12" x14ac:dyDescent="0.25">
      <c r="E23" s="176"/>
      <c r="K23" s="174">
        <v>2002</v>
      </c>
      <c r="L23" s="177">
        <v>2.5999999999999999E-2</v>
      </c>
    </row>
    <row r="24" spans="1:12" x14ac:dyDescent="0.25">
      <c r="E24" s="176"/>
      <c r="K24" s="174">
        <v>2003</v>
      </c>
      <c r="L24" s="177">
        <v>1.4E-2</v>
      </c>
    </row>
    <row r="25" spans="1:12" x14ac:dyDescent="0.25">
      <c r="E25" s="176"/>
      <c r="K25" s="174">
        <v>2004</v>
      </c>
      <c r="L25" s="177">
        <v>2.1000000000000001E-2</v>
      </c>
    </row>
    <row r="26" spans="1:12" x14ac:dyDescent="0.25">
      <c r="E26" s="176"/>
      <c r="K26" s="174">
        <v>2005</v>
      </c>
      <c r="L26" s="177">
        <v>2.7E-2</v>
      </c>
    </row>
    <row r="27" spans="1:12" x14ac:dyDescent="0.25">
      <c r="E27" s="176"/>
      <c r="K27" s="174">
        <v>2006</v>
      </c>
      <c r="L27" s="177">
        <v>4.1000000000000002E-2</v>
      </c>
    </row>
    <row r="28" spans="1:12" x14ac:dyDescent="0.25">
      <c r="E28" s="176"/>
      <c r="K28" s="174">
        <v>2007</v>
      </c>
      <c r="L28" s="177">
        <v>3.3000000000000002E-2</v>
      </c>
    </row>
    <row r="29" spans="1:12" x14ac:dyDescent="0.25">
      <c r="E29" s="176"/>
      <c r="K29" s="174">
        <v>2008</v>
      </c>
      <c r="L29" s="177">
        <v>2.3E-2</v>
      </c>
    </row>
    <row r="30" spans="1:12" x14ac:dyDescent="0.25">
      <c r="E30" s="176"/>
      <c r="K30" s="174">
        <v>2009</v>
      </c>
      <c r="L30" s="177">
        <v>5.8000000000000003E-2</v>
      </c>
    </row>
    <row r="31" spans="1:12" x14ac:dyDescent="0.25">
      <c r="E31" s="176"/>
      <c r="K31" s="174">
        <v>2010</v>
      </c>
      <c r="L31" s="177">
        <v>0</v>
      </c>
    </row>
    <row r="32" spans="1:12" x14ac:dyDescent="0.25">
      <c r="E32" s="176"/>
      <c r="K32" s="174">
        <v>2011</v>
      </c>
      <c r="L32" s="177">
        <v>0</v>
      </c>
    </row>
    <row r="33" spans="5:12" x14ac:dyDescent="0.25">
      <c r="E33" s="176"/>
      <c r="K33" s="174">
        <v>2012</v>
      </c>
      <c r="L33" s="177">
        <v>3.5999999999999997E-2</v>
      </c>
    </row>
    <row r="34" spans="5:12" x14ac:dyDescent="0.25">
      <c r="E34" s="176"/>
      <c r="K34" s="174">
        <v>2013</v>
      </c>
      <c r="L34" s="177">
        <v>1.7000000000000001E-2</v>
      </c>
    </row>
    <row r="35" spans="5:12" x14ac:dyDescent="0.25">
      <c r="E35" s="176"/>
      <c r="K35" s="174">
        <v>2014</v>
      </c>
      <c r="L35" s="177">
        <v>1.4999999999999999E-2</v>
      </c>
    </row>
    <row r="36" spans="5:12" x14ac:dyDescent="0.25">
      <c r="E36" s="176"/>
      <c r="K36" s="174">
        <v>2015</v>
      </c>
      <c r="L36" s="177">
        <v>1.7000000000000001E-2</v>
      </c>
    </row>
    <row r="37" spans="5:12" x14ac:dyDescent="0.25">
      <c r="K37" s="174">
        <v>2016</v>
      </c>
      <c r="L37" s="177">
        <v>0</v>
      </c>
    </row>
    <row r="39" spans="5:12" x14ac:dyDescent="0.25">
      <c r="K39" s="174" t="s">
        <v>84</v>
      </c>
    </row>
    <row r="40" spans="5:12" x14ac:dyDescent="0.25">
      <c r="K40" s="178" t="s">
        <v>83</v>
      </c>
    </row>
    <row r="41" spans="5:12" x14ac:dyDescent="0.25">
      <c r="K41" s="166" t="s">
        <v>82</v>
      </c>
    </row>
  </sheetData>
  <hyperlinks>
    <hyperlink ref="K41" r:id="rI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pane ySplit="11" topLeftCell="A12" activePane="bottomLeft" state="frozen"/>
      <selection activeCell="O31" sqref="O31"/>
      <selection pane="bottomLeft" activeCell="O31" sqref="O31"/>
    </sheetView>
  </sheetViews>
  <sheetFormatPr defaultRowHeight="15" x14ac:dyDescent="0.25"/>
  <cols>
    <col min="1" max="1" width="20" style="42" customWidth="1"/>
    <col min="2" max="255" width="8" style="42" customWidth="1"/>
    <col min="256" max="16384" width="9.140625" style="42"/>
  </cols>
  <sheetData>
    <row r="1" spans="1:15" ht="15.75" x14ac:dyDescent="0.25">
      <c r="A1" s="211" t="s">
        <v>0</v>
      </c>
      <c r="B1" s="209"/>
      <c r="C1" s="209"/>
      <c r="D1" s="209"/>
      <c r="E1" s="209"/>
      <c r="F1" s="209"/>
    </row>
    <row r="2" spans="1:15" ht="15.75" x14ac:dyDescent="0.25">
      <c r="A2" s="211" t="s">
        <v>1</v>
      </c>
      <c r="B2" s="209"/>
      <c r="C2" s="209"/>
      <c r="D2" s="209"/>
      <c r="E2" s="209"/>
      <c r="F2" s="209"/>
    </row>
    <row r="3" spans="1:15" x14ac:dyDescent="0.25">
      <c r="A3" s="209"/>
      <c r="B3" s="209"/>
      <c r="C3" s="209"/>
      <c r="D3" s="209"/>
      <c r="E3" s="209"/>
      <c r="F3" s="209"/>
    </row>
    <row r="4" spans="1:15" x14ac:dyDescent="0.25">
      <c r="A4" s="43" t="s">
        <v>2</v>
      </c>
      <c r="B4" s="208" t="s">
        <v>56</v>
      </c>
      <c r="C4" s="209"/>
      <c r="D4" s="209"/>
      <c r="E4" s="209"/>
      <c r="F4" s="209"/>
    </row>
    <row r="5" spans="1:15" x14ac:dyDescent="0.25">
      <c r="A5" s="212" t="s">
        <v>4</v>
      </c>
      <c r="B5" s="209"/>
      <c r="C5" s="209"/>
      <c r="D5" s="209"/>
      <c r="E5" s="209"/>
      <c r="F5" s="209"/>
    </row>
    <row r="6" spans="1:15" x14ac:dyDescent="0.25">
      <c r="A6" s="43" t="s">
        <v>5</v>
      </c>
      <c r="B6" s="208" t="s">
        <v>6</v>
      </c>
      <c r="C6" s="209"/>
      <c r="D6" s="209"/>
      <c r="E6" s="209"/>
      <c r="F6" s="209"/>
    </row>
    <row r="7" spans="1:15" x14ac:dyDescent="0.25">
      <c r="A7" s="43" t="s">
        <v>7</v>
      </c>
      <c r="B7" s="208" t="s">
        <v>57</v>
      </c>
      <c r="C7" s="209"/>
      <c r="D7" s="209"/>
      <c r="E7" s="209"/>
      <c r="F7" s="209"/>
    </row>
    <row r="8" spans="1:15" x14ac:dyDescent="0.25">
      <c r="A8" s="43" t="s">
        <v>9</v>
      </c>
      <c r="B8" s="208" t="s">
        <v>28</v>
      </c>
      <c r="C8" s="209"/>
      <c r="D8" s="209"/>
      <c r="E8" s="209"/>
      <c r="F8" s="209"/>
    </row>
    <row r="9" spans="1:15" x14ac:dyDescent="0.25">
      <c r="A9" s="43" t="s">
        <v>11</v>
      </c>
      <c r="B9" s="210" t="s">
        <v>29</v>
      </c>
      <c r="C9" s="209"/>
      <c r="D9" s="209"/>
      <c r="E9" s="209"/>
      <c r="F9" s="209"/>
    </row>
    <row r="11" spans="1:15" ht="27" thickBot="1" x14ac:dyDescent="0.3">
      <c r="A11" s="44" t="s">
        <v>13</v>
      </c>
      <c r="B11" s="44" t="s">
        <v>14</v>
      </c>
      <c r="C11" s="44" t="s">
        <v>15</v>
      </c>
      <c r="D11" s="44" t="s">
        <v>16</v>
      </c>
      <c r="E11" s="44" t="s">
        <v>17</v>
      </c>
      <c r="F11" s="44" t="s">
        <v>18</v>
      </c>
      <c r="G11" s="44" t="s">
        <v>19</v>
      </c>
      <c r="H11" s="44" t="s">
        <v>20</v>
      </c>
      <c r="I11" s="44" t="s">
        <v>21</v>
      </c>
      <c r="J11" s="44" t="s">
        <v>22</v>
      </c>
      <c r="K11" s="44" t="s">
        <v>23</v>
      </c>
      <c r="L11" s="44" t="s">
        <v>24</v>
      </c>
      <c r="M11" s="44" t="s">
        <v>25</v>
      </c>
      <c r="N11" s="44" t="s">
        <v>39</v>
      </c>
      <c r="O11" s="9" t="s">
        <v>62</v>
      </c>
    </row>
    <row r="12" spans="1:15" ht="15.75" thickTop="1" x14ac:dyDescent="0.25">
      <c r="A12" s="45">
        <v>1982</v>
      </c>
      <c r="B12" s="46">
        <v>87.9</v>
      </c>
      <c r="C12" s="46">
        <v>88.7</v>
      </c>
      <c r="D12" s="46">
        <v>88.8</v>
      </c>
      <c r="E12" s="46">
        <v>89</v>
      </c>
      <c r="F12" s="46">
        <v>89.1</v>
      </c>
      <c r="G12" s="46">
        <v>89.3</v>
      </c>
      <c r="H12" s="46">
        <v>89.3</v>
      </c>
      <c r="I12" s="46">
        <v>89.5</v>
      </c>
      <c r="J12" s="46">
        <v>94.4</v>
      </c>
      <c r="K12" s="46">
        <v>95.2</v>
      </c>
      <c r="L12" s="46">
        <v>95.2</v>
      </c>
      <c r="M12" s="46">
        <v>95.3</v>
      </c>
      <c r="N12" s="48">
        <f>AVERAGE(B12:M12)</f>
        <v>90.975000000000009</v>
      </c>
      <c r="O12" s="11">
        <f>AVERAGE(H12:J12)</f>
        <v>91.066666666666677</v>
      </c>
    </row>
    <row r="13" spans="1:15" x14ac:dyDescent="0.25">
      <c r="A13" s="45">
        <v>1983</v>
      </c>
      <c r="B13" s="46">
        <v>97.1</v>
      </c>
      <c r="C13" s="46">
        <v>98.3</v>
      </c>
      <c r="D13" s="46">
        <v>98.4</v>
      </c>
      <c r="E13" s="46">
        <v>98.5</v>
      </c>
      <c r="F13" s="46">
        <v>98.6</v>
      </c>
      <c r="G13" s="46">
        <v>98.8</v>
      </c>
      <c r="H13" s="46">
        <v>99.1</v>
      </c>
      <c r="I13" s="46">
        <v>99.2</v>
      </c>
      <c r="J13" s="46">
        <v>103.2</v>
      </c>
      <c r="K13" s="46">
        <v>103.9</v>
      </c>
      <c r="L13" s="46">
        <v>103.9</v>
      </c>
      <c r="M13" s="46">
        <v>103.9</v>
      </c>
      <c r="N13" s="48">
        <f t="shared" ref="N13:N45" si="0">AVERAGE(B13:M13)</f>
        <v>100.24166666666667</v>
      </c>
      <c r="O13" s="11">
        <f t="shared" ref="O13:O44" si="1">AVERAGE(H13:J13)</f>
        <v>100.5</v>
      </c>
    </row>
    <row r="14" spans="1:15" x14ac:dyDescent="0.25">
      <c r="A14" s="45">
        <v>1984</v>
      </c>
      <c r="B14" s="46">
        <v>105.9</v>
      </c>
      <c r="C14" s="46">
        <v>106.8</v>
      </c>
      <c r="D14" s="46">
        <v>106.8</v>
      </c>
      <c r="E14" s="46">
        <v>107</v>
      </c>
      <c r="F14" s="46">
        <v>107.1</v>
      </c>
      <c r="G14" s="46">
        <v>107.3</v>
      </c>
      <c r="H14" s="46">
        <v>107.4</v>
      </c>
      <c r="I14" s="46">
        <v>107.5</v>
      </c>
      <c r="J14" s="46">
        <v>111.7</v>
      </c>
      <c r="K14" s="46">
        <v>112.4</v>
      </c>
      <c r="L14" s="46">
        <v>112.5</v>
      </c>
      <c r="M14" s="46">
        <v>112.5</v>
      </c>
      <c r="N14" s="48">
        <f t="shared" si="0"/>
        <v>108.74166666666667</v>
      </c>
      <c r="O14" s="11">
        <f t="shared" si="1"/>
        <v>108.86666666666667</v>
      </c>
    </row>
    <row r="15" spans="1:15" x14ac:dyDescent="0.25">
      <c r="A15" s="45">
        <v>1985</v>
      </c>
      <c r="B15" s="46">
        <v>114.7</v>
      </c>
      <c r="C15" s="46">
        <v>115.8</v>
      </c>
      <c r="D15" s="46">
        <v>115.8</v>
      </c>
      <c r="E15" s="46">
        <v>116</v>
      </c>
      <c r="F15" s="46">
        <v>116.1</v>
      </c>
      <c r="G15" s="46">
        <v>116.2</v>
      </c>
      <c r="H15" s="46">
        <v>116.4</v>
      </c>
      <c r="I15" s="46">
        <v>116.6</v>
      </c>
      <c r="J15" s="46">
        <v>121.8</v>
      </c>
      <c r="K15" s="46">
        <v>122.6</v>
      </c>
      <c r="L15" s="46">
        <v>122.6</v>
      </c>
      <c r="M15" s="46">
        <v>122.7</v>
      </c>
      <c r="N15" s="48">
        <f t="shared" si="0"/>
        <v>118.10833333333333</v>
      </c>
      <c r="O15" s="11">
        <f t="shared" si="1"/>
        <v>118.26666666666667</v>
      </c>
    </row>
    <row r="16" spans="1:15" x14ac:dyDescent="0.25">
      <c r="A16" s="45">
        <v>1986</v>
      </c>
      <c r="B16" s="46">
        <v>124.7</v>
      </c>
      <c r="C16" s="46">
        <v>125.7</v>
      </c>
      <c r="D16" s="46">
        <v>125.9</v>
      </c>
      <c r="E16" s="46">
        <v>125.9</v>
      </c>
      <c r="F16" s="46">
        <v>125.9</v>
      </c>
      <c r="G16" s="46">
        <v>126.3</v>
      </c>
      <c r="H16" s="46">
        <v>126.4</v>
      </c>
      <c r="I16" s="46">
        <v>126.7</v>
      </c>
      <c r="J16" s="46">
        <v>130.80000000000001</v>
      </c>
      <c r="K16" s="46">
        <v>131.69999999999999</v>
      </c>
      <c r="L16" s="46">
        <v>131.80000000000001</v>
      </c>
      <c r="M16" s="46">
        <v>131.9</v>
      </c>
      <c r="N16" s="48">
        <f t="shared" si="0"/>
        <v>127.80833333333334</v>
      </c>
      <c r="O16" s="11">
        <f t="shared" si="1"/>
        <v>127.96666666666668</v>
      </c>
    </row>
    <row r="17" spans="1:15" x14ac:dyDescent="0.25">
      <c r="A17" s="45">
        <v>1987</v>
      </c>
      <c r="B17" s="46">
        <v>135</v>
      </c>
      <c r="C17" s="46">
        <v>135.9</v>
      </c>
      <c r="D17" s="46">
        <v>136</v>
      </c>
      <c r="E17" s="46">
        <v>136.19999999999999</v>
      </c>
      <c r="F17" s="46">
        <v>136.30000000000001</v>
      </c>
      <c r="G17" s="46">
        <v>136.4</v>
      </c>
      <c r="H17" s="46">
        <v>136.4</v>
      </c>
      <c r="I17" s="46">
        <v>136.6</v>
      </c>
      <c r="J17" s="46">
        <v>140.69999999999999</v>
      </c>
      <c r="K17" s="46">
        <v>141.80000000000001</v>
      </c>
      <c r="L17" s="46">
        <v>141.80000000000001</v>
      </c>
      <c r="M17" s="46">
        <v>141.9</v>
      </c>
      <c r="N17" s="48">
        <f t="shared" si="0"/>
        <v>137.91666666666666</v>
      </c>
      <c r="O17" s="11">
        <f t="shared" si="1"/>
        <v>137.9</v>
      </c>
    </row>
    <row r="18" spans="1:15" x14ac:dyDescent="0.25">
      <c r="A18" s="45">
        <v>1988</v>
      </c>
      <c r="B18" s="46">
        <v>143.9</v>
      </c>
      <c r="C18" s="46">
        <v>145.30000000000001</v>
      </c>
      <c r="D18" s="46">
        <v>145.19999999999999</v>
      </c>
      <c r="E18" s="46">
        <v>145.4</v>
      </c>
      <c r="F18" s="46">
        <v>145.4</v>
      </c>
      <c r="G18" s="46">
        <v>145.6</v>
      </c>
      <c r="H18" s="46">
        <v>145.6</v>
      </c>
      <c r="I18" s="46">
        <v>146</v>
      </c>
      <c r="J18" s="46">
        <v>150</v>
      </c>
      <c r="K18" s="46">
        <v>150.80000000000001</v>
      </c>
      <c r="L18" s="46">
        <v>150.9</v>
      </c>
      <c r="M18" s="46">
        <v>151.1</v>
      </c>
      <c r="N18" s="48">
        <f t="shared" si="0"/>
        <v>147.1</v>
      </c>
      <c r="O18" s="11">
        <f t="shared" si="1"/>
        <v>147.20000000000002</v>
      </c>
    </row>
    <row r="19" spans="1:15" x14ac:dyDescent="0.25">
      <c r="A19" s="45">
        <v>1989</v>
      </c>
      <c r="B19" s="46">
        <v>152</v>
      </c>
      <c r="C19" s="46">
        <v>153.9</v>
      </c>
      <c r="D19" s="46">
        <v>154</v>
      </c>
      <c r="E19" s="46">
        <v>154.1</v>
      </c>
      <c r="F19" s="46">
        <v>154.1</v>
      </c>
      <c r="G19" s="46">
        <v>154.5</v>
      </c>
      <c r="H19" s="46">
        <v>154.69999999999999</v>
      </c>
      <c r="I19" s="46">
        <v>155.6</v>
      </c>
      <c r="J19" s="46">
        <v>161.69999999999999</v>
      </c>
      <c r="K19" s="46">
        <v>162.80000000000001</v>
      </c>
      <c r="L19" s="46">
        <v>162.80000000000001</v>
      </c>
      <c r="M19" s="46">
        <v>162.9</v>
      </c>
      <c r="N19" s="48">
        <f t="shared" si="0"/>
        <v>156.92499999999998</v>
      </c>
      <c r="O19" s="11">
        <f t="shared" si="1"/>
        <v>157.33333333333331</v>
      </c>
    </row>
    <row r="20" spans="1:15" x14ac:dyDescent="0.25">
      <c r="A20" s="45">
        <v>1990</v>
      </c>
      <c r="B20" s="46">
        <v>166.9</v>
      </c>
      <c r="C20" s="46">
        <v>168.5</v>
      </c>
      <c r="D20" s="46">
        <v>168.7</v>
      </c>
      <c r="E20" s="46">
        <v>168.6</v>
      </c>
      <c r="F20" s="46">
        <v>168.6</v>
      </c>
      <c r="G20" s="46">
        <v>168.6</v>
      </c>
      <c r="H20" s="46">
        <v>169.2</v>
      </c>
      <c r="I20" s="46">
        <v>169.6</v>
      </c>
      <c r="J20" s="46">
        <v>172.9</v>
      </c>
      <c r="K20" s="46">
        <v>173.8</v>
      </c>
      <c r="L20" s="46">
        <v>173.8</v>
      </c>
      <c r="M20" s="46">
        <v>173.9</v>
      </c>
      <c r="N20" s="48">
        <f t="shared" si="0"/>
        <v>170.25833333333333</v>
      </c>
      <c r="O20" s="11">
        <f t="shared" si="1"/>
        <v>170.56666666666663</v>
      </c>
    </row>
    <row r="21" spans="1:15" x14ac:dyDescent="0.25">
      <c r="A21" s="45">
        <v>1991</v>
      </c>
      <c r="B21" s="46">
        <v>176.2</v>
      </c>
      <c r="C21" s="46">
        <v>176.9</v>
      </c>
      <c r="D21" s="46">
        <v>177.2</v>
      </c>
      <c r="E21" s="46">
        <v>177.3</v>
      </c>
      <c r="F21" s="46">
        <v>177.3</v>
      </c>
      <c r="G21" s="46">
        <v>179.2</v>
      </c>
      <c r="H21" s="46">
        <v>179.4</v>
      </c>
      <c r="I21" s="46">
        <v>180.7</v>
      </c>
      <c r="J21" s="46">
        <v>184.4</v>
      </c>
      <c r="K21" s="46">
        <v>184.7</v>
      </c>
      <c r="L21" s="46">
        <v>184.3</v>
      </c>
      <c r="M21" s="46">
        <v>184.4</v>
      </c>
      <c r="N21" s="48">
        <f t="shared" si="0"/>
        <v>180.16666666666666</v>
      </c>
      <c r="O21" s="11">
        <f t="shared" si="1"/>
        <v>181.5</v>
      </c>
    </row>
    <row r="22" spans="1:15" x14ac:dyDescent="0.25">
      <c r="A22" s="45">
        <v>1992</v>
      </c>
      <c r="B22" s="46">
        <v>187</v>
      </c>
      <c r="C22" s="46">
        <v>188.4</v>
      </c>
      <c r="D22" s="46">
        <v>188.4</v>
      </c>
      <c r="E22" s="46">
        <v>188.5</v>
      </c>
      <c r="F22" s="46">
        <v>188.2</v>
      </c>
      <c r="G22" s="46">
        <v>188.9</v>
      </c>
      <c r="H22" s="46">
        <v>189</v>
      </c>
      <c r="I22" s="46">
        <v>189.9</v>
      </c>
      <c r="J22" s="46">
        <v>194.1</v>
      </c>
      <c r="K22" s="46">
        <v>194.9</v>
      </c>
      <c r="L22" s="46">
        <v>195</v>
      </c>
      <c r="M22" s="46">
        <v>194.9</v>
      </c>
      <c r="N22" s="48">
        <f t="shared" si="0"/>
        <v>190.60000000000002</v>
      </c>
      <c r="O22" s="11">
        <f t="shared" si="1"/>
        <v>191</v>
      </c>
    </row>
    <row r="23" spans="1:15" x14ac:dyDescent="0.25">
      <c r="A23" s="45">
        <v>1993</v>
      </c>
      <c r="B23" s="46">
        <v>196.7</v>
      </c>
      <c r="C23" s="46">
        <v>196.9</v>
      </c>
      <c r="D23" s="46">
        <v>197</v>
      </c>
      <c r="E23" s="46">
        <v>197.1</v>
      </c>
      <c r="F23" s="46">
        <v>197.5</v>
      </c>
      <c r="G23" s="46">
        <v>198</v>
      </c>
      <c r="H23" s="46">
        <v>198.2</v>
      </c>
      <c r="I23" s="46">
        <v>201.3</v>
      </c>
      <c r="J23" s="46">
        <v>201.1</v>
      </c>
      <c r="K23" s="46">
        <v>201.8</v>
      </c>
      <c r="L23" s="46">
        <v>201.9</v>
      </c>
      <c r="M23" s="46">
        <v>202.3</v>
      </c>
      <c r="N23" s="48">
        <f t="shared" si="0"/>
        <v>199.15</v>
      </c>
      <c r="O23" s="11">
        <f t="shared" si="1"/>
        <v>200.20000000000002</v>
      </c>
    </row>
    <row r="24" spans="1:15" x14ac:dyDescent="0.25">
      <c r="A24" s="45">
        <v>1994</v>
      </c>
      <c r="B24" s="46">
        <v>205.1</v>
      </c>
      <c r="C24" s="46">
        <v>205.8</v>
      </c>
      <c r="D24" s="46">
        <v>205.8</v>
      </c>
      <c r="E24" s="46">
        <v>205.8</v>
      </c>
      <c r="F24" s="46">
        <v>205.9</v>
      </c>
      <c r="G24" s="46">
        <v>206.4</v>
      </c>
      <c r="H24" s="46">
        <v>206.9</v>
      </c>
      <c r="I24" s="46">
        <v>207.5</v>
      </c>
      <c r="J24" s="46">
        <v>209.8</v>
      </c>
      <c r="K24" s="46">
        <v>208.8</v>
      </c>
      <c r="L24" s="46">
        <v>208.8</v>
      </c>
      <c r="M24" s="46">
        <v>208.5</v>
      </c>
      <c r="N24" s="48">
        <f t="shared" si="0"/>
        <v>207.0916666666667</v>
      </c>
      <c r="O24" s="11">
        <f t="shared" si="1"/>
        <v>208.06666666666669</v>
      </c>
    </row>
    <row r="25" spans="1:15" x14ac:dyDescent="0.25">
      <c r="A25" s="45">
        <v>1995</v>
      </c>
      <c r="B25" s="46">
        <v>213.4</v>
      </c>
      <c r="C25" s="46">
        <v>213.4</v>
      </c>
      <c r="D25" s="46">
        <v>213.6</v>
      </c>
      <c r="E25" s="46">
        <v>213.7</v>
      </c>
      <c r="F25" s="46">
        <v>213.2</v>
      </c>
      <c r="G25" s="46">
        <v>213.6</v>
      </c>
      <c r="H25" s="46">
        <v>213.8</v>
      </c>
      <c r="I25" s="46">
        <v>214.1</v>
      </c>
      <c r="J25" s="46">
        <v>218.1</v>
      </c>
      <c r="K25" s="46">
        <v>219.1</v>
      </c>
      <c r="L25" s="46">
        <v>219.9</v>
      </c>
      <c r="M25" s="46">
        <v>220.3</v>
      </c>
      <c r="N25" s="48">
        <f t="shared" si="0"/>
        <v>215.51666666666665</v>
      </c>
      <c r="O25" s="11">
        <f t="shared" si="1"/>
        <v>215.33333333333334</v>
      </c>
    </row>
    <row r="26" spans="1:15" x14ac:dyDescent="0.25">
      <c r="A26" s="45">
        <v>1996</v>
      </c>
      <c r="B26" s="46">
        <v>225.2</v>
      </c>
      <c r="C26" s="46">
        <v>225.8</v>
      </c>
      <c r="D26" s="46">
        <v>226.3</v>
      </c>
      <c r="E26" s="46">
        <v>226.5</v>
      </c>
      <c r="F26" s="46">
        <v>225.6</v>
      </c>
      <c r="G26" s="46">
        <v>225.5</v>
      </c>
      <c r="H26" s="46">
        <v>225.5</v>
      </c>
      <c r="I26" s="46">
        <v>228.8</v>
      </c>
      <c r="J26" s="46">
        <v>231.5</v>
      </c>
      <c r="K26" s="46">
        <v>232.4</v>
      </c>
      <c r="L26" s="46">
        <v>232.6</v>
      </c>
      <c r="M26" s="46">
        <v>232.9</v>
      </c>
      <c r="N26" s="48">
        <f t="shared" si="0"/>
        <v>228.21666666666667</v>
      </c>
      <c r="O26" s="11">
        <f t="shared" si="1"/>
        <v>228.6</v>
      </c>
    </row>
    <row r="27" spans="1:15" x14ac:dyDescent="0.25">
      <c r="A27" s="45">
        <v>1997</v>
      </c>
      <c r="B27" s="46">
        <v>236.2</v>
      </c>
      <c r="C27" s="46">
        <v>236.9</v>
      </c>
      <c r="D27" s="46">
        <v>237.1</v>
      </c>
      <c r="E27" s="46">
        <v>237.4</v>
      </c>
      <c r="F27" s="46">
        <v>237.5</v>
      </c>
      <c r="G27" s="46">
        <v>239.6</v>
      </c>
      <c r="H27" s="46">
        <v>240.1</v>
      </c>
      <c r="I27" s="46">
        <v>241.9</v>
      </c>
      <c r="J27" s="46">
        <v>243.9</v>
      </c>
      <c r="K27" s="46">
        <v>244.7</v>
      </c>
      <c r="L27" s="46">
        <v>244.7</v>
      </c>
      <c r="M27" s="46">
        <v>245.2</v>
      </c>
      <c r="N27" s="48">
        <f t="shared" si="0"/>
        <v>240.43333333333328</v>
      </c>
      <c r="O27" s="11">
        <f t="shared" si="1"/>
        <v>241.96666666666667</v>
      </c>
    </row>
    <row r="28" spans="1:15" x14ac:dyDescent="0.25">
      <c r="A28" s="45">
        <v>1998</v>
      </c>
      <c r="B28" s="46">
        <v>247.5</v>
      </c>
      <c r="C28" s="46">
        <v>249.4</v>
      </c>
      <c r="D28" s="46">
        <v>250</v>
      </c>
      <c r="E28" s="46">
        <v>251.2</v>
      </c>
      <c r="F28" s="46">
        <v>251.3</v>
      </c>
      <c r="G28" s="46">
        <v>250.9</v>
      </c>
      <c r="H28" s="46">
        <v>251.3</v>
      </c>
      <c r="I28" s="46">
        <v>251.3</v>
      </c>
      <c r="J28" s="46">
        <v>255.9</v>
      </c>
      <c r="K28" s="46">
        <v>259.39999999999998</v>
      </c>
      <c r="L28" s="46">
        <v>259.5</v>
      </c>
      <c r="M28" s="46">
        <v>259.7</v>
      </c>
      <c r="N28" s="48">
        <f t="shared" si="0"/>
        <v>253.11666666666665</v>
      </c>
      <c r="O28" s="11">
        <f t="shared" si="1"/>
        <v>252.83333333333334</v>
      </c>
    </row>
    <row r="29" spans="1:15" x14ac:dyDescent="0.25">
      <c r="A29" s="45">
        <v>1999</v>
      </c>
      <c r="B29" s="46">
        <v>260.8</v>
      </c>
      <c r="C29" s="46">
        <v>263.89999999999998</v>
      </c>
      <c r="D29" s="46">
        <v>264</v>
      </c>
      <c r="E29" s="46">
        <v>263.89999999999998</v>
      </c>
      <c r="F29" s="46">
        <v>264.3</v>
      </c>
      <c r="G29" s="46">
        <v>264.8</v>
      </c>
      <c r="H29" s="46">
        <v>265</v>
      </c>
      <c r="I29" s="46">
        <v>267.2</v>
      </c>
      <c r="J29" s="46">
        <v>269.89999999999998</v>
      </c>
      <c r="K29" s="46">
        <v>271.8</v>
      </c>
      <c r="L29" s="46">
        <v>256.5</v>
      </c>
      <c r="M29" s="46">
        <v>256.89999999999998</v>
      </c>
      <c r="N29" s="48">
        <f t="shared" si="0"/>
        <v>264.08333333333331</v>
      </c>
      <c r="O29" s="11">
        <f t="shared" si="1"/>
        <v>267.36666666666667</v>
      </c>
    </row>
    <row r="30" spans="1:15" x14ac:dyDescent="0.25">
      <c r="A30" s="45">
        <v>2000</v>
      </c>
      <c r="B30" s="46">
        <v>276.60000000000002</v>
      </c>
      <c r="C30" s="46">
        <v>281.3</v>
      </c>
      <c r="D30" s="46">
        <v>280</v>
      </c>
      <c r="E30" s="46">
        <v>279.89999999999998</v>
      </c>
      <c r="F30" s="46">
        <v>280</v>
      </c>
      <c r="G30" s="46">
        <v>280.89999999999998</v>
      </c>
      <c r="H30" s="46">
        <v>281.5</v>
      </c>
      <c r="I30" s="46">
        <v>283.60000000000002</v>
      </c>
      <c r="J30" s="46">
        <v>288.60000000000002</v>
      </c>
      <c r="K30" s="46">
        <v>289</v>
      </c>
      <c r="L30" s="46">
        <v>288.60000000000002</v>
      </c>
      <c r="M30" s="46">
        <v>289.2</v>
      </c>
      <c r="N30" s="48">
        <f t="shared" si="0"/>
        <v>283.26666666666665</v>
      </c>
      <c r="O30" s="11">
        <f t="shared" si="1"/>
        <v>284.56666666666666</v>
      </c>
    </row>
    <row r="31" spans="1:15" x14ac:dyDescent="0.25">
      <c r="A31" s="45">
        <v>2001</v>
      </c>
      <c r="B31" s="46">
        <v>292.89999999999998</v>
      </c>
      <c r="C31" s="46">
        <v>294.10000000000002</v>
      </c>
      <c r="D31" s="46">
        <v>294.7</v>
      </c>
      <c r="E31" s="46">
        <v>294.7</v>
      </c>
      <c r="F31" s="46">
        <v>294.5</v>
      </c>
      <c r="G31" s="46">
        <v>298.2</v>
      </c>
      <c r="H31" s="46">
        <v>299.3</v>
      </c>
      <c r="I31" s="46">
        <v>302.2</v>
      </c>
      <c r="J31" s="46">
        <v>309.8</v>
      </c>
      <c r="K31" s="46">
        <v>311.7</v>
      </c>
      <c r="L31" s="46">
        <v>308.89999999999998</v>
      </c>
      <c r="M31" s="46">
        <v>297.3</v>
      </c>
      <c r="N31" s="48">
        <f t="shared" si="0"/>
        <v>299.85833333333335</v>
      </c>
      <c r="O31" s="11">
        <f t="shared" si="1"/>
        <v>303.76666666666665</v>
      </c>
    </row>
    <row r="32" spans="1:15" x14ac:dyDescent="0.25">
      <c r="A32" s="45">
        <v>2002</v>
      </c>
      <c r="B32" s="46">
        <v>305.2</v>
      </c>
      <c r="C32" s="46">
        <v>315.2</v>
      </c>
      <c r="D32" s="46">
        <v>315.10000000000002</v>
      </c>
      <c r="E32" s="46">
        <v>315.3</v>
      </c>
      <c r="F32" s="46">
        <v>316.3</v>
      </c>
      <c r="G32" s="46">
        <v>318.2</v>
      </c>
      <c r="H32" s="46">
        <v>319.10000000000002</v>
      </c>
      <c r="I32" s="46">
        <v>320.39999999999998</v>
      </c>
      <c r="J32" s="46">
        <v>323.89999999999998</v>
      </c>
      <c r="K32" s="46">
        <v>324.2</v>
      </c>
      <c r="L32" s="46">
        <v>325</v>
      </c>
      <c r="M32" s="46">
        <v>324.5</v>
      </c>
      <c r="N32" s="48">
        <f t="shared" si="0"/>
        <v>318.53333333333336</v>
      </c>
      <c r="O32" s="11">
        <f t="shared" si="1"/>
        <v>321.13333333333333</v>
      </c>
    </row>
    <row r="33" spans="1:15" x14ac:dyDescent="0.25">
      <c r="A33" s="45">
        <v>2003</v>
      </c>
      <c r="B33" s="46">
        <v>330.6</v>
      </c>
      <c r="C33" s="46">
        <v>333.6</v>
      </c>
      <c r="D33" s="46">
        <v>333.9</v>
      </c>
      <c r="E33" s="46">
        <v>333.4</v>
      </c>
      <c r="F33" s="46">
        <v>333.6</v>
      </c>
      <c r="G33" s="46">
        <v>335.5</v>
      </c>
      <c r="H33" s="46">
        <v>336.3</v>
      </c>
      <c r="I33" s="46">
        <v>339.6</v>
      </c>
      <c r="J33" s="46">
        <v>339.6</v>
      </c>
      <c r="K33" s="46">
        <v>340.6</v>
      </c>
      <c r="L33" s="46">
        <v>337.5</v>
      </c>
      <c r="M33" s="46">
        <v>343.8</v>
      </c>
      <c r="N33" s="48">
        <f t="shared" si="0"/>
        <v>336.5</v>
      </c>
      <c r="O33" s="11">
        <f t="shared" si="1"/>
        <v>338.50000000000006</v>
      </c>
    </row>
    <row r="34" spans="1:15" x14ac:dyDescent="0.25">
      <c r="A34" s="45">
        <v>2004</v>
      </c>
      <c r="B34" s="46">
        <v>346.1</v>
      </c>
      <c r="C34" s="46">
        <v>349.5</v>
      </c>
      <c r="D34" s="46">
        <v>349.9</v>
      </c>
      <c r="E34" s="46">
        <v>350.4</v>
      </c>
      <c r="F34" s="46">
        <v>350.4</v>
      </c>
      <c r="G34" s="46">
        <v>351.5</v>
      </c>
      <c r="H34" s="46">
        <v>350.4</v>
      </c>
      <c r="I34" s="46">
        <v>354.7</v>
      </c>
      <c r="J34" s="46">
        <v>354.8</v>
      </c>
      <c r="K34" s="46">
        <v>355.6</v>
      </c>
      <c r="L34" s="46">
        <v>356.1</v>
      </c>
      <c r="M34" s="46">
        <v>357.6</v>
      </c>
      <c r="N34" s="48">
        <f t="shared" si="0"/>
        <v>352.25</v>
      </c>
      <c r="O34" s="11">
        <f t="shared" si="1"/>
        <v>353.29999999999995</v>
      </c>
    </row>
    <row r="35" spans="1:15" x14ac:dyDescent="0.25">
      <c r="A35" s="45">
        <v>2005</v>
      </c>
      <c r="B35" s="46">
        <v>359</v>
      </c>
      <c r="C35" s="46">
        <v>361.5</v>
      </c>
      <c r="D35" s="46">
        <v>362.4</v>
      </c>
      <c r="E35" s="46">
        <v>363.1</v>
      </c>
      <c r="F35" s="46">
        <v>364</v>
      </c>
      <c r="G35" s="46">
        <v>365.1</v>
      </c>
      <c r="H35" s="46">
        <v>365.6</v>
      </c>
      <c r="I35" s="46">
        <v>365.9</v>
      </c>
      <c r="J35" s="46">
        <v>373.6</v>
      </c>
      <c r="K35" s="46">
        <v>375.1</v>
      </c>
      <c r="L35" s="46">
        <v>374.8</v>
      </c>
      <c r="M35" s="46">
        <v>375.5</v>
      </c>
      <c r="N35" s="48">
        <f t="shared" si="0"/>
        <v>367.13333333333338</v>
      </c>
      <c r="O35" s="11">
        <f t="shared" si="1"/>
        <v>368.36666666666662</v>
      </c>
    </row>
    <row r="36" spans="1:15" x14ac:dyDescent="0.25">
      <c r="A36" s="45">
        <v>2006</v>
      </c>
      <c r="B36" s="46">
        <v>380.6</v>
      </c>
      <c r="C36" s="46">
        <v>383.5</v>
      </c>
      <c r="D36" s="46">
        <v>384.9</v>
      </c>
      <c r="E36" s="46">
        <v>384.7</v>
      </c>
      <c r="F36" s="46">
        <v>386.2</v>
      </c>
      <c r="G36" s="46">
        <v>388.1</v>
      </c>
      <c r="H36" s="46">
        <v>387.6</v>
      </c>
      <c r="I36" s="46">
        <v>393</v>
      </c>
      <c r="J36" s="46">
        <v>395.4</v>
      </c>
      <c r="K36" s="46">
        <v>400.9</v>
      </c>
      <c r="L36" s="46">
        <v>401</v>
      </c>
      <c r="M36" s="46">
        <v>402</v>
      </c>
      <c r="N36" s="48">
        <f t="shared" si="0"/>
        <v>390.6583333333333</v>
      </c>
      <c r="O36" s="11">
        <f t="shared" si="1"/>
        <v>392</v>
      </c>
    </row>
    <row r="37" spans="1:15" x14ac:dyDescent="0.25">
      <c r="A37" s="45">
        <v>2007</v>
      </c>
      <c r="B37" s="47">
        <v>409.06799999999998</v>
      </c>
      <c r="C37" s="47">
        <v>411.13</v>
      </c>
      <c r="D37" s="47">
        <v>417.02699999999999</v>
      </c>
      <c r="E37" s="47">
        <v>417.58300000000003</v>
      </c>
      <c r="F37" s="47">
        <v>417.791</v>
      </c>
      <c r="G37" s="47">
        <v>418.70499999999998</v>
      </c>
      <c r="H37" s="47">
        <v>421.529</v>
      </c>
      <c r="I37" s="47">
        <v>431.089</v>
      </c>
      <c r="J37" s="47">
        <v>433.67</v>
      </c>
      <c r="K37" s="47">
        <v>434.8</v>
      </c>
      <c r="L37" s="47">
        <v>434.97899999999998</v>
      </c>
      <c r="M37" s="47">
        <v>437.39100000000002</v>
      </c>
      <c r="N37" s="48">
        <f t="shared" si="0"/>
        <v>423.73016666666666</v>
      </c>
      <c r="O37" s="12">
        <f t="shared" si="1"/>
        <v>428.76266666666669</v>
      </c>
    </row>
    <row r="38" spans="1:15" x14ac:dyDescent="0.25">
      <c r="A38" s="45">
        <v>2008</v>
      </c>
      <c r="B38" s="47">
        <v>441.20699999999999</v>
      </c>
      <c r="C38" s="47">
        <v>441.92700000000002</v>
      </c>
      <c r="D38" s="47">
        <v>442.63900000000001</v>
      </c>
      <c r="E38" s="47">
        <v>444.59399999999999</v>
      </c>
      <c r="F38" s="47">
        <v>445.39400000000001</v>
      </c>
      <c r="G38" s="47">
        <v>445.74</v>
      </c>
      <c r="H38" s="47">
        <v>446.74099999999999</v>
      </c>
      <c r="I38" s="47">
        <v>461.10399999999998</v>
      </c>
      <c r="J38" s="47">
        <v>465.57</v>
      </c>
      <c r="K38" s="47">
        <v>466.88499999999999</v>
      </c>
      <c r="L38" s="47">
        <v>465.57600000000002</v>
      </c>
      <c r="M38" s="47">
        <v>467.17899999999997</v>
      </c>
      <c r="N38" s="48">
        <f t="shared" si="0"/>
        <v>452.87966666666671</v>
      </c>
      <c r="O38" s="12">
        <f t="shared" si="1"/>
        <v>457.80500000000001</v>
      </c>
    </row>
    <row r="39" spans="1:15" x14ac:dyDescent="0.25">
      <c r="A39" s="45">
        <v>2009</v>
      </c>
      <c r="B39" s="47">
        <v>471.06099999999998</v>
      </c>
      <c r="C39" s="47">
        <v>473.012</v>
      </c>
      <c r="D39" s="47">
        <v>474.88</v>
      </c>
      <c r="E39" s="47">
        <v>474.95</v>
      </c>
      <c r="F39" s="47">
        <v>475.21300000000002</v>
      </c>
      <c r="G39" s="47">
        <v>480.024</v>
      </c>
      <c r="H39" s="47">
        <v>485.21800000000002</v>
      </c>
      <c r="I39" s="47">
        <v>493.61500000000001</v>
      </c>
      <c r="J39" s="47">
        <v>496.69099999999997</v>
      </c>
      <c r="K39" s="47">
        <v>497.53399999999999</v>
      </c>
      <c r="L39" s="47">
        <v>498.62700000000001</v>
      </c>
      <c r="M39" s="47">
        <v>499.47800000000001</v>
      </c>
      <c r="N39" s="48">
        <f t="shared" si="0"/>
        <v>485.02524999999997</v>
      </c>
      <c r="O39" s="12">
        <f t="shared" si="1"/>
        <v>491.84133333333335</v>
      </c>
    </row>
    <row r="40" spans="1:15" x14ac:dyDescent="0.25">
      <c r="A40" s="45">
        <v>2010</v>
      </c>
      <c r="B40" s="47">
        <v>503.416</v>
      </c>
      <c r="C40" s="47">
        <v>505.35599999999999</v>
      </c>
      <c r="D40" s="47">
        <v>505.642</v>
      </c>
      <c r="E40" s="47">
        <v>504.43599999999998</v>
      </c>
      <c r="F40" s="47">
        <v>504.92500000000001</v>
      </c>
      <c r="G40" s="47">
        <v>507.16800000000001</v>
      </c>
      <c r="H40" s="47">
        <v>506.79899999999998</v>
      </c>
      <c r="I40" s="47">
        <v>508.15</v>
      </c>
      <c r="J40" s="47">
        <v>512.303</v>
      </c>
      <c r="K40" s="47">
        <v>512.95600000000002</v>
      </c>
      <c r="L40" s="47">
        <v>513.54600000000005</v>
      </c>
      <c r="M40" s="47">
        <v>515.93700000000001</v>
      </c>
      <c r="N40" s="48">
        <f t="shared" si="0"/>
        <v>508.38616666666672</v>
      </c>
      <c r="O40" s="12">
        <f t="shared" si="1"/>
        <v>509.084</v>
      </c>
    </row>
    <row r="41" spans="1:15" x14ac:dyDescent="0.25">
      <c r="A41" s="45">
        <v>2011</v>
      </c>
      <c r="B41" s="47">
        <v>526.15200000000004</v>
      </c>
      <c r="C41" s="47">
        <v>526.197</v>
      </c>
      <c r="D41" s="47">
        <v>527.62300000000005</v>
      </c>
      <c r="E41" s="47">
        <v>526.99</v>
      </c>
      <c r="F41" s="47">
        <v>528.32600000000002</v>
      </c>
      <c r="G41" s="47">
        <v>529.10299999999995</v>
      </c>
      <c r="H41" s="47">
        <v>529.92899999999997</v>
      </c>
      <c r="I41" s="47">
        <v>536.25</v>
      </c>
      <c r="J41" s="47">
        <v>544.702</v>
      </c>
      <c r="K41" s="47">
        <v>546.88800000000003</v>
      </c>
      <c r="L41" s="47">
        <v>548.41800000000001</v>
      </c>
      <c r="M41" s="47">
        <v>547.57600000000002</v>
      </c>
      <c r="N41" s="48">
        <f t="shared" si="0"/>
        <v>534.8461666666667</v>
      </c>
      <c r="O41" s="12">
        <f t="shared" si="1"/>
        <v>536.96033333333332</v>
      </c>
    </row>
    <row r="42" spans="1:15" x14ac:dyDescent="0.25">
      <c r="A42" s="45">
        <v>2012</v>
      </c>
      <c r="B42" s="47">
        <v>554.39</v>
      </c>
      <c r="C42" s="47">
        <v>554.95799999999997</v>
      </c>
      <c r="D42" s="47">
        <v>557.03700000000003</v>
      </c>
      <c r="E42" s="47">
        <v>557.13900000000001</v>
      </c>
      <c r="F42" s="47">
        <v>560.85299999999995</v>
      </c>
      <c r="G42" s="47">
        <v>561.27</v>
      </c>
      <c r="H42" s="47">
        <v>565.34100000000001</v>
      </c>
      <c r="I42" s="47">
        <v>576.96199999999999</v>
      </c>
      <c r="J42" s="47">
        <v>584.25900000000001</v>
      </c>
      <c r="K42" s="47">
        <v>584.36800000000005</v>
      </c>
      <c r="L42" s="47">
        <v>586.95299999999997</v>
      </c>
      <c r="M42" s="47">
        <v>585.75199999999995</v>
      </c>
      <c r="N42" s="48">
        <f t="shared" si="0"/>
        <v>569.10683333333338</v>
      </c>
      <c r="O42" s="12">
        <f t="shared" si="1"/>
        <v>575.52066666666667</v>
      </c>
    </row>
    <row r="43" spans="1:15" x14ac:dyDescent="0.25">
      <c r="A43" s="45">
        <v>2013</v>
      </c>
      <c r="B43" s="47">
        <v>594.06500000000005</v>
      </c>
      <c r="C43" s="47">
        <v>593.55999999999995</v>
      </c>
      <c r="D43" s="47">
        <v>595.74300000000005</v>
      </c>
      <c r="E43" s="47">
        <v>595.68299999999999</v>
      </c>
      <c r="F43" s="47">
        <v>597.70399999999995</v>
      </c>
      <c r="G43" s="47">
        <v>597.60299999999995</v>
      </c>
      <c r="H43" s="47">
        <v>600.79</v>
      </c>
      <c r="I43" s="47">
        <v>597.98400000000004</v>
      </c>
      <c r="J43" s="47">
        <v>605.822</v>
      </c>
      <c r="K43" s="47">
        <v>610.26300000000003</v>
      </c>
      <c r="L43" s="47">
        <v>611.87099999999998</v>
      </c>
      <c r="M43" s="47">
        <v>613.33600000000001</v>
      </c>
      <c r="N43" s="48">
        <f t="shared" si="0"/>
        <v>601.20200000000011</v>
      </c>
      <c r="O43" s="12">
        <f t="shared" si="1"/>
        <v>601.53200000000004</v>
      </c>
    </row>
    <row r="44" spans="1:15" x14ac:dyDescent="0.25">
      <c r="A44" s="45">
        <v>2014</v>
      </c>
      <c r="B44" s="47">
        <v>606.97900000000004</v>
      </c>
      <c r="C44" s="47">
        <v>610.22400000000005</v>
      </c>
      <c r="D44" s="47">
        <v>608.43399999999997</v>
      </c>
      <c r="E44" s="47">
        <v>612.12199999999996</v>
      </c>
      <c r="F44" s="47">
        <v>613.63099999999997</v>
      </c>
      <c r="G44" s="47">
        <v>613.15200000000004</v>
      </c>
      <c r="H44" s="47">
        <v>615.72500000000002</v>
      </c>
      <c r="I44" s="47">
        <v>628.77800000000002</v>
      </c>
      <c r="J44" s="47">
        <v>634.63199999999995</v>
      </c>
      <c r="K44" s="47">
        <v>639.74300000000005</v>
      </c>
      <c r="L44" s="47">
        <v>639.64</v>
      </c>
      <c r="M44" s="47">
        <v>644.947</v>
      </c>
      <c r="N44" s="48">
        <f t="shared" si="0"/>
        <v>622.33391666666671</v>
      </c>
      <c r="O44" s="12">
        <f t="shared" si="1"/>
        <v>626.37833333333344</v>
      </c>
    </row>
    <row r="45" spans="1:15" x14ac:dyDescent="0.25">
      <c r="A45" s="45">
        <v>2015</v>
      </c>
      <c r="B45" s="47">
        <v>648.07299999999998</v>
      </c>
      <c r="C45" s="47">
        <v>646.73</v>
      </c>
      <c r="D45" s="47">
        <v>649.03</v>
      </c>
      <c r="E45" s="47">
        <v>650.12199999999996</v>
      </c>
      <c r="F45" s="47">
        <v>650.16999999999996</v>
      </c>
      <c r="G45" s="47">
        <v>645.28200000000004</v>
      </c>
      <c r="H45" s="47">
        <v>649.41700000000003</v>
      </c>
      <c r="N45" s="48">
        <f t="shared" si="0"/>
        <v>648.40342857142866</v>
      </c>
      <c r="O45" s="12">
        <f>AVERAGE(H45:J45)</f>
        <v>649.41700000000003</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24, 2015 (12:34:04 PM)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pane ySplit="11" topLeftCell="A33" activePane="bottomLeft" state="frozen"/>
      <selection activeCell="O31" sqref="O31"/>
      <selection pane="bottomLeft" activeCell="O31" sqref="O31"/>
    </sheetView>
  </sheetViews>
  <sheetFormatPr defaultRowHeight="15" x14ac:dyDescent="0.25"/>
  <cols>
    <col min="1" max="1" width="20" style="32" customWidth="1"/>
    <col min="2" max="253" width="8" style="32" customWidth="1"/>
    <col min="254" max="16384" width="9.140625" style="32"/>
  </cols>
  <sheetData>
    <row r="1" spans="1:15" ht="15.75" x14ac:dyDescent="0.25">
      <c r="A1" s="206" t="s">
        <v>0</v>
      </c>
      <c r="B1" s="204"/>
      <c r="C1" s="204"/>
      <c r="D1" s="204"/>
      <c r="E1" s="204"/>
      <c r="F1" s="204"/>
    </row>
    <row r="2" spans="1:15" ht="15.75" x14ac:dyDescent="0.25">
      <c r="A2" s="206" t="s">
        <v>1</v>
      </c>
      <c r="B2" s="204"/>
      <c r="C2" s="204"/>
      <c r="D2" s="204"/>
      <c r="E2" s="204"/>
      <c r="F2" s="204"/>
    </row>
    <row r="3" spans="1:15" x14ac:dyDescent="0.25">
      <c r="A3" s="204"/>
      <c r="B3" s="204"/>
      <c r="C3" s="204"/>
      <c r="D3" s="204"/>
      <c r="E3" s="204"/>
      <c r="F3" s="204"/>
    </row>
    <row r="4" spans="1:15" x14ac:dyDescent="0.25">
      <c r="A4" s="33" t="s">
        <v>2</v>
      </c>
      <c r="B4" s="203" t="s">
        <v>53</v>
      </c>
      <c r="C4" s="204"/>
      <c r="D4" s="204"/>
      <c r="E4" s="204"/>
      <c r="F4" s="204"/>
    </row>
    <row r="5" spans="1:15" x14ac:dyDescent="0.25">
      <c r="A5" s="207" t="s">
        <v>4</v>
      </c>
      <c r="B5" s="204"/>
      <c r="C5" s="204"/>
      <c r="D5" s="204"/>
      <c r="E5" s="204"/>
      <c r="F5" s="204"/>
    </row>
    <row r="6" spans="1:15" x14ac:dyDescent="0.25">
      <c r="A6" s="33" t="s">
        <v>5</v>
      </c>
      <c r="B6" s="203" t="s">
        <v>6</v>
      </c>
      <c r="C6" s="204"/>
      <c r="D6" s="204"/>
      <c r="E6" s="204"/>
      <c r="F6" s="204"/>
    </row>
    <row r="7" spans="1:15" x14ac:dyDescent="0.25">
      <c r="A7" s="33" t="s">
        <v>7</v>
      </c>
      <c r="B7" s="203" t="s">
        <v>54</v>
      </c>
      <c r="C7" s="204"/>
      <c r="D7" s="204"/>
      <c r="E7" s="204"/>
      <c r="F7" s="204"/>
    </row>
    <row r="8" spans="1:15" x14ac:dyDescent="0.25">
      <c r="A8" s="33" t="s">
        <v>9</v>
      </c>
      <c r="B8" s="203" t="s">
        <v>10</v>
      </c>
      <c r="C8" s="204"/>
      <c r="D8" s="204"/>
      <c r="E8" s="204"/>
      <c r="F8" s="204"/>
    </row>
    <row r="9" spans="1:15" x14ac:dyDescent="0.25">
      <c r="A9" s="33" t="s">
        <v>11</v>
      </c>
      <c r="B9" s="205" t="s">
        <v>12</v>
      </c>
      <c r="C9" s="204"/>
      <c r="D9" s="204"/>
      <c r="E9" s="204"/>
      <c r="F9" s="204"/>
    </row>
    <row r="11" spans="1:15" ht="27" thickBot="1" x14ac:dyDescent="0.3">
      <c r="A11" s="35" t="s">
        <v>13</v>
      </c>
      <c r="B11" s="35" t="s">
        <v>14</v>
      </c>
      <c r="C11" s="35" t="s">
        <v>15</v>
      </c>
      <c r="D11" s="35" t="s">
        <v>16</v>
      </c>
      <c r="E11" s="35" t="s">
        <v>17</v>
      </c>
      <c r="F11" s="35" t="s">
        <v>18</v>
      </c>
      <c r="G11" s="35" t="s">
        <v>19</v>
      </c>
      <c r="H11" s="35" t="s">
        <v>20</v>
      </c>
      <c r="I11" s="35" t="s">
        <v>21</v>
      </c>
      <c r="J11" s="35" t="s">
        <v>22</v>
      </c>
      <c r="K11" s="35" t="s">
        <v>23</v>
      </c>
      <c r="L11" s="35" t="s">
        <v>24</v>
      </c>
      <c r="M11" s="35" t="s">
        <v>25</v>
      </c>
      <c r="N11" s="18" t="s">
        <v>39</v>
      </c>
      <c r="O11" s="9" t="s">
        <v>62</v>
      </c>
    </row>
    <row r="12" spans="1:15" ht="15.75" thickTop="1" x14ac:dyDescent="0.25">
      <c r="A12" s="36">
        <v>1993</v>
      </c>
      <c r="B12" s="37">
        <v>90</v>
      </c>
      <c r="C12" s="37">
        <v>90.4</v>
      </c>
      <c r="D12" s="37">
        <v>90.9</v>
      </c>
      <c r="E12" s="37">
        <v>91.1</v>
      </c>
      <c r="F12" s="37">
        <v>90.7</v>
      </c>
      <c r="G12" s="37">
        <v>91.1</v>
      </c>
      <c r="H12" s="37">
        <v>91.1</v>
      </c>
      <c r="I12" s="37">
        <v>91.4</v>
      </c>
      <c r="J12" s="37">
        <v>91.6</v>
      </c>
      <c r="K12" s="37">
        <v>92</v>
      </c>
      <c r="L12" s="37">
        <v>92.2</v>
      </c>
      <c r="M12" s="37">
        <v>92.2</v>
      </c>
      <c r="N12" s="7">
        <f>AVERAGE(B12:M12)</f>
        <v>91.225000000000009</v>
      </c>
      <c r="O12" s="11">
        <f>AVERAGE(H12:J12)</f>
        <v>91.366666666666674</v>
      </c>
    </row>
    <row r="13" spans="1:15" x14ac:dyDescent="0.25">
      <c r="A13" s="36">
        <v>1994</v>
      </c>
      <c r="B13" s="37">
        <v>92.5</v>
      </c>
      <c r="C13" s="37">
        <v>92.7</v>
      </c>
      <c r="D13" s="37">
        <v>93</v>
      </c>
      <c r="E13" s="37">
        <v>93</v>
      </c>
      <c r="F13" s="37">
        <v>93.1</v>
      </c>
      <c r="G13" s="37">
        <v>93</v>
      </c>
      <c r="H13" s="37">
        <v>93</v>
      </c>
      <c r="I13" s="37">
        <v>92.9</v>
      </c>
      <c r="J13" s="37">
        <v>93</v>
      </c>
      <c r="K13" s="37">
        <v>93.1</v>
      </c>
      <c r="L13" s="37">
        <v>93.4</v>
      </c>
      <c r="M13" s="37">
        <v>93.2</v>
      </c>
      <c r="N13" s="7">
        <f t="shared" ref="N13:N34" si="0">AVERAGE(B13:M13)</f>
        <v>92.99166666666666</v>
      </c>
      <c r="O13" s="11">
        <f t="shared" ref="O13:O34" si="1">AVERAGE(H13:J13)</f>
        <v>92.966666666666654</v>
      </c>
    </row>
    <row r="14" spans="1:15" x14ac:dyDescent="0.25">
      <c r="A14" s="36">
        <v>1995</v>
      </c>
      <c r="B14" s="37">
        <v>93.7</v>
      </c>
      <c r="C14" s="37">
        <v>94</v>
      </c>
      <c r="D14" s="37">
        <v>94.1</v>
      </c>
      <c r="E14" s="37">
        <v>94.5</v>
      </c>
      <c r="F14" s="37">
        <v>94.7</v>
      </c>
      <c r="G14" s="37">
        <v>94.4</v>
      </c>
      <c r="H14" s="37">
        <v>94.5</v>
      </c>
      <c r="I14" s="37">
        <v>94.7</v>
      </c>
      <c r="J14" s="37">
        <v>95.1</v>
      </c>
      <c r="K14" s="37">
        <v>95.1</v>
      </c>
      <c r="L14" s="37">
        <v>95.5</v>
      </c>
      <c r="M14" s="37">
        <v>95.6</v>
      </c>
      <c r="N14" s="7">
        <f t="shared" si="0"/>
        <v>94.658333333333346</v>
      </c>
      <c r="O14" s="11">
        <f t="shared" si="1"/>
        <v>94.766666666666652</v>
      </c>
    </row>
    <row r="15" spans="1:15" x14ac:dyDescent="0.25">
      <c r="A15" s="36">
        <v>1996</v>
      </c>
      <c r="B15" s="37">
        <v>96</v>
      </c>
      <c r="C15" s="37">
        <v>96.8</v>
      </c>
      <c r="D15" s="37">
        <v>97</v>
      </c>
      <c r="E15" s="37">
        <v>97.1</v>
      </c>
      <c r="F15" s="37">
        <v>97.2</v>
      </c>
      <c r="G15" s="37">
        <v>97.4</v>
      </c>
      <c r="H15" s="37">
        <v>97.6</v>
      </c>
      <c r="I15" s="37">
        <v>97.7</v>
      </c>
      <c r="J15" s="37">
        <v>97.9</v>
      </c>
      <c r="K15" s="37">
        <v>98.1</v>
      </c>
      <c r="L15" s="37">
        <v>98.4</v>
      </c>
      <c r="M15" s="37">
        <v>98.5</v>
      </c>
      <c r="N15" s="7">
        <f t="shared" si="0"/>
        <v>97.475000000000009</v>
      </c>
      <c r="O15" s="11">
        <f t="shared" si="1"/>
        <v>97.733333333333348</v>
      </c>
    </row>
    <row r="16" spans="1:15" x14ac:dyDescent="0.25">
      <c r="A16" s="36">
        <v>1997</v>
      </c>
      <c r="B16" s="37">
        <v>98.7</v>
      </c>
      <c r="C16" s="37">
        <v>99.2</v>
      </c>
      <c r="D16" s="37">
        <v>99.4</v>
      </c>
      <c r="E16" s="37">
        <v>99.3</v>
      </c>
      <c r="F16" s="37">
        <v>99.4</v>
      </c>
      <c r="G16" s="37">
        <v>99.8</v>
      </c>
      <c r="H16" s="37">
        <v>99.8</v>
      </c>
      <c r="I16" s="37">
        <v>100.1</v>
      </c>
      <c r="J16" s="37">
        <v>100</v>
      </c>
      <c r="K16" s="37">
        <v>100.1</v>
      </c>
      <c r="L16" s="37">
        <v>100</v>
      </c>
      <c r="M16" s="37">
        <v>100</v>
      </c>
      <c r="N16" s="7">
        <f t="shared" si="0"/>
        <v>99.649999999999991</v>
      </c>
      <c r="O16" s="11">
        <f t="shared" si="1"/>
        <v>99.966666666666654</v>
      </c>
    </row>
    <row r="17" spans="1:15" x14ac:dyDescent="0.25">
      <c r="A17" s="36">
        <v>1998</v>
      </c>
      <c r="B17" s="37">
        <v>100.3</v>
      </c>
      <c r="C17" s="37">
        <v>100.7</v>
      </c>
      <c r="D17" s="37">
        <v>101</v>
      </c>
      <c r="E17" s="37">
        <v>101</v>
      </c>
      <c r="F17" s="37">
        <v>100.9</v>
      </c>
      <c r="G17" s="37">
        <v>101</v>
      </c>
      <c r="H17" s="37">
        <v>100.9</v>
      </c>
      <c r="I17" s="37">
        <v>101.1</v>
      </c>
      <c r="J17" s="37">
        <v>101</v>
      </c>
      <c r="K17" s="37">
        <v>100.8</v>
      </c>
      <c r="L17" s="37">
        <v>100.8</v>
      </c>
      <c r="M17" s="37">
        <v>100.8</v>
      </c>
      <c r="N17" s="7">
        <f t="shared" si="0"/>
        <v>100.85833333333333</v>
      </c>
      <c r="O17" s="11">
        <f t="shared" si="1"/>
        <v>101</v>
      </c>
    </row>
    <row r="18" spans="1:15" x14ac:dyDescent="0.25">
      <c r="A18" s="36">
        <v>1999</v>
      </c>
      <c r="B18" s="37">
        <v>101.2</v>
      </c>
      <c r="C18" s="37">
        <v>101.3</v>
      </c>
      <c r="D18" s="37">
        <v>101.3</v>
      </c>
      <c r="E18" s="37">
        <v>101.4</v>
      </c>
      <c r="F18" s="37">
        <v>101.5</v>
      </c>
      <c r="G18" s="37">
        <v>101.6</v>
      </c>
      <c r="H18" s="37">
        <v>101.6</v>
      </c>
      <c r="I18" s="37">
        <v>101.5</v>
      </c>
      <c r="J18" s="37">
        <v>101</v>
      </c>
      <c r="K18" s="37">
        <v>101.1</v>
      </c>
      <c r="L18" s="37">
        <v>101</v>
      </c>
      <c r="M18" s="37">
        <v>101.2</v>
      </c>
      <c r="N18" s="7">
        <f t="shared" si="0"/>
        <v>101.30833333333334</v>
      </c>
      <c r="O18" s="11">
        <f t="shared" si="1"/>
        <v>101.36666666666667</v>
      </c>
    </row>
    <row r="19" spans="1:15" x14ac:dyDescent="0.25">
      <c r="A19" s="36">
        <v>2000</v>
      </c>
      <c r="B19" s="37">
        <v>101.4</v>
      </c>
      <c r="C19" s="37">
        <v>101.6</v>
      </c>
      <c r="D19" s="37">
        <v>102</v>
      </c>
      <c r="E19" s="37">
        <v>102</v>
      </c>
      <c r="F19" s="37">
        <v>102.3</v>
      </c>
      <c r="G19" s="37">
        <v>102.5</v>
      </c>
      <c r="H19" s="37">
        <v>102.7</v>
      </c>
      <c r="I19" s="37">
        <v>102.9</v>
      </c>
      <c r="J19" s="37">
        <v>102.8</v>
      </c>
      <c r="K19" s="37">
        <v>102.8</v>
      </c>
      <c r="L19" s="37">
        <v>102.7</v>
      </c>
      <c r="M19" s="37">
        <v>102.6</v>
      </c>
      <c r="N19" s="7">
        <f t="shared" si="0"/>
        <v>102.35833333333331</v>
      </c>
      <c r="O19" s="11">
        <f t="shared" si="1"/>
        <v>102.80000000000001</v>
      </c>
    </row>
    <row r="20" spans="1:15" x14ac:dyDescent="0.25">
      <c r="A20" s="36">
        <v>2001</v>
      </c>
      <c r="B20" s="37">
        <v>103</v>
      </c>
      <c r="C20" s="37">
        <v>103.1</v>
      </c>
      <c r="D20" s="37">
        <v>103</v>
      </c>
      <c r="E20" s="37">
        <v>103.7</v>
      </c>
      <c r="F20" s="37">
        <v>103.7</v>
      </c>
      <c r="G20" s="37">
        <v>103.5</v>
      </c>
      <c r="H20" s="37">
        <v>103.7</v>
      </c>
      <c r="I20" s="37">
        <v>103.9</v>
      </c>
      <c r="J20" s="37">
        <v>103.8</v>
      </c>
      <c r="K20" s="37">
        <v>103.8</v>
      </c>
      <c r="L20" s="37">
        <v>104</v>
      </c>
      <c r="M20" s="37">
        <v>103.8</v>
      </c>
      <c r="N20" s="7">
        <f t="shared" si="0"/>
        <v>103.58333333333333</v>
      </c>
      <c r="O20" s="11">
        <f t="shared" si="1"/>
        <v>103.80000000000001</v>
      </c>
    </row>
    <row r="21" spans="1:15" x14ac:dyDescent="0.25">
      <c r="A21" s="36">
        <v>2002</v>
      </c>
      <c r="B21" s="37">
        <v>104.2</v>
      </c>
      <c r="C21" s="37">
        <v>104.5</v>
      </c>
      <c r="D21" s="37">
        <v>104.6</v>
      </c>
      <c r="E21" s="37">
        <v>105</v>
      </c>
      <c r="F21" s="37">
        <v>104.9</v>
      </c>
      <c r="G21" s="37">
        <v>104.6</v>
      </c>
      <c r="H21" s="37">
        <v>104.6</v>
      </c>
      <c r="I21" s="37">
        <v>104.7</v>
      </c>
      <c r="J21" s="37">
        <v>104.4</v>
      </c>
      <c r="K21" s="37">
        <v>104.6</v>
      </c>
      <c r="L21" s="37">
        <v>104.6</v>
      </c>
      <c r="M21" s="37">
        <v>104.7</v>
      </c>
      <c r="N21" s="7">
        <f t="shared" si="0"/>
        <v>104.61666666666666</v>
      </c>
      <c r="O21" s="11">
        <f t="shared" si="1"/>
        <v>104.56666666666668</v>
      </c>
    </row>
    <row r="22" spans="1:15" x14ac:dyDescent="0.25">
      <c r="A22" s="36">
        <v>2003</v>
      </c>
      <c r="B22" s="37">
        <v>105.1</v>
      </c>
      <c r="C22" s="37">
        <v>105.4</v>
      </c>
      <c r="D22" s="37">
        <v>105.4</v>
      </c>
      <c r="E22" s="37">
        <v>105.4</v>
      </c>
      <c r="F22" s="37">
        <v>105.5</v>
      </c>
      <c r="G22" s="37">
        <v>105.5</v>
      </c>
      <c r="H22" s="37">
        <v>105.6</v>
      </c>
      <c r="I22" s="37">
        <v>105.7</v>
      </c>
      <c r="J22" s="37">
        <v>105.5</v>
      </c>
      <c r="K22" s="37">
        <v>105.4</v>
      </c>
      <c r="L22" s="37">
        <v>105.6</v>
      </c>
      <c r="M22" s="37">
        <v>105.5</v>
      </c>
      <c r="N22" s="7">
        <f t="shared" si="0"/>
        <v>105.46666666666665</v>
      </c>
      <c r="O22" s="11">
        <f t="shared" si="1"/>
        <v>105.60000000000001</v>
      </c>
    </row>
    <row r="23" spans="1:15" x14ac:dyDescent="0.25">
      <c r="A23" s="36">
        <v>2004</v>
      </c>
      <c r="B23" s="37">
        <v>105.6</v>
      </c>
      <c r="C23" s="37">
        <v>106.2</v>
      </c>
      <c r="D23" s="37">
        <v>106.5</v>
      </c>
      <c r="E23" s="37">
        <v>106.7</v>
      </c>
      <c r="F23" s="37">
        <v>106.6</v>
      </c>
      <c r="G23" s="37">
        <v>106.7</v>
      </c>
      <c r="H23" s="37">
        <v>106.3</v>
      </c>
      <c r="I23" s="37">
        <v>106.1</v>
      </c>
      <c r="J23" s="37">
        <v>106.2</v>
      </c>
      <c r="K23" s="37">
        <v>106.2</v>
      </c>
      <c r="L23" s="37">
        <v>106.3</v>
      </c>
      <c r="M23" s="37">
        <v>106.1</v>
      </c>
      <c r="N23" s="7">
        <f t="shared" si="0"/>
        <v>106.29166666666667</v>
      </c>
      <c r="O23" s="11">
        <f t="shared" si="1"/>
        <v>106.19999999999999</v>
      </c>
    </row>
    <row r="24" spans="1:15" x14ac:dyDescent="0.25">
      <c r="A24" s="36">
        <v>2005</v>
      </c>
      <c r="B24" s="37">
        <v>106.5</v>
      </c>
      <c r="C24" s="37">
        <v>106.5</v>
      </c>
      <c r="D24" s="37">
        <v>106.5</v>
      </c>
      <c r="E24" s="37">
        <v>106.8</v>
      </c>
      <c r="F24" s="37">
        <v>107</v>
      </c>
      <c r="G24" s="37">
        <v>106.6</v>
      </c>
      <c r="H24" s="37">
        <v>106.5</v>
      </c>
      <c r="I24" s="37">
        <v>106.8</v>
      </c>
      <c r="J24" s="37">
        <v>107</v>
      </c>
      <c r="K24" s="37">
        <v>107.3</v>
      </c>
      <c r="L24" s="37">
        <v>107.2</v>
      </c>
      <c r="M24" s="37">
        <v>107.1</v>
      </c>
      <c r="N24" s="7">
        <f t="shared" si="0"/>
        <v>106.81666666666666</v>
      </c>
      <c r="O24" s="11">
        <f t="shared" si="1"/>
        <v>106.76666666666667</v>
      </c>
    </row>
    <row r="25" spans="1:15" x14ac:dyDescent="0.25">
      <c r="A25" s="36">
        <v>2006</v>
      </c>
      <c r="B25" s="37">
        <v>107.2</v>
      </c>
      <c r="C25" s="37">
        <v>107.5</v>
      </c>
      <c r="D25" s="37">
        <v>107.9</v>
      </c>
      <c r="E25" s="37">
        <v>108.4</v>
      </c>
      <c r="F25" s="37">
        <v>108.5</v>
      </c>
      <c r="G25" s="37">
        <v>108.6</v>
      </c>
      <c r="H25" s="37">
        <v>108.7</v>
      </c>
      <c r="I25" s="37">
        <v>108.5</v>
      </c>
      <c r="J25" s="37">
        <v>108.3</v>
      </c>
      <c r="K25" s="37">
        <v>108.4</v>
      </c>
      <c r="L25" s="37">
        <v>108.5</v>
      </c>
      <c r="M25" s="37">
        <v>108.1</v>
      </c>
      <c r="N25" s="7">
        <f t="shared" si="0"/>
        <v>108.21666666666665</v>
      </c>
      <c r="O25" s="11">
        <f t="shared" si="1"/>
        <v>108.5</v>
      </c>
    </row>
    <row r="26" spans="1:15" x14ac:dyDescent="0.25">
      <c r="A26" s="36">
        <v>2007</v>
      </c>
      <c r="B26" s="38">
        <v>108.28100000000001</v>
      </c>
      <c r="C26" s="38">
        <v>108.48399999999999</v>
      </c>
      <c r="D26" s="38">
        <v>108.461</v>
      </c>
      <c r="E26" s="38">
        <v>108.68</v>
      </c>
      <c r="F26" s="38">
        <v>108.905</v>
      </c>
      <c r="G26" s="38">
        <v>108.681</v>
      </c>
      <c r="H26" s="38">
        <v>108.40300000000001</v>
      </c>
      <c r="I26" s="38">
        <v>108.179</v>
      </c>
      <c r="J26" s="38">
        <v>108.495</v>
      </c>
      <c r="K26" s="38">
        <v>108.79300000000001</v>
      </c>
      <c r="L26" s="38">
        <v>108.80500000000001</v>
      </c>
      <c r="M26" s="38">
        <v>108.702</v>
      </c>
      <c r="N26" s="7">
        <f t="shared" si="0"/>
        <v>108.57241666666668</v>
      </c>
      <c r="O26" s="11">
        <f t="shared" si="1"/>
        <v>108.35899999999999</v>
      </c>
    </row>
    <row r="27" spans="1:15" x14ac:dyDescent="0.25">
      <c r="A27" s="36">
        <v>2008</v>
      </c>
      <c r="B27" s="38">
        <v>109.04600000000001</v>
      </c>
      <c r="C27" s="38">
        <v>109.315</v>
      </c>
      <c r="D27" s="38">
        <v>109.742</v>
      </c>
      <c r="E27" s="38">
        <v>109.77500000000001</v>
      </c>
      <c r="F27" s="38">
        <v>109.876</v>
      </c>
      <c r="G27" s="38">
        <v>109.905</v>
      </c>
      <c r="H27" s="38">
        <v>110.19799999999999</v>
      </c>
      <c r="I27" s="38">
        <v>110.69799999999999</v>
      </c>
      <c r="J27" s="38">
        <v>110.904</v>
      </c>
      <c r="K27" s="38">
        <v>110.947</v>
      </c>
      <c r="L27" s="38">
        <v>110.82599999999999</v>
      </c>
      <c r="M27" s="38">
        <v>110.48699999999999</v>
      </c>
      <c r="N27" s="7">
        <f t="shared" si="0"/>
        <v>110.14325000000001</v>
      </c>
      <c r="O27" s="11">
        <f t="shared" si="1"/>
        <v>110.59999999999998</v>
      </c>
    </row>
    <row r="28" spans="1:15" x14ac:dyDescent="0.25">
      <c r="A28" s="36">
        <v>2009</v>
      </c>
      <c r="B28" s="38">
        <v>110.63</v>
      </c>
      <c r="C28" s="38">
        <v>111.25700000000001</v>
      </c>
      <c r="D28" s="38">
        <v>111.43600000000001</v>
      </c>
      <c r="E28" s="38">
        <v>111.182</v>
      </c>
      <c r="F28" s="38">
        <v>111.152</v>
      </c>
      <c r="G28" s="38">
        <v>111.471</v>
      </c>
      <c r="H28" s="38">
        <v>111.416</v>
      </c>
      <c r="I28" s="38">
        <v>111.453</v>
      </c>
      <c r="J28" s="38">
        <v>111.205</v>
      </c>
      <c r="K28" s="38">
        <v>110.724</v>
      </c>
      <c r="L28" s="38">
        <v>110.401</v>
      </c>
      <c r="M28" s="38">
        <v>109.851</v>
      </c>
      <c r="N28" s="7">
        <f t="shared" si="0"/>
        <v>111.01483333333336</v>
      </c>
      <c r="O28" s="11">
        <f t="shared" si="1"/>
        <v>111.358</v>
      </c>
    </row>
    <row r="29" spans="1:15" x14ac:dyDescent="0.25">
      <c r="A29" s="36">
        <v>2010</v>
      </c>
      <c r="B29" s="38">
        <v>109.964</v>
      </c>
      <c r="C29" s="38">
        <v>110.07599999999999</v>
      </c>
      <c r="D29" s="38">
        <v>110.07299999999999</v>
      </c>
      <c r="E29" s="38">
        <v>110.342</v>
      </c>
      <c r="F29" s="38">
        <v>110.19499999999999</v>
      </c>
      <c r="G29" s="38">
        <v>110.339</v>
      </c>
      <c r="H29" s="38">
        <v>110.07599999999999</v>
      </c>
      <c r="I29" s="38">
        <v>109.967</v>
      </c>
      <c r="J29" s="38">
        <v>109.626</v>
      </c>
      <c r="K29" s="38">
        <v>109.449</v>
      </c>
      <c r="L29" s="38">
        <v>109.08199999999999</v>
      </c>
      <c r="M29" s="38">
        <v>108.56100000000001</v>
      </c>
      <c r="N29" s="7">
        <f t="shared" si="0"/>
        <v>109.81249999999999</v>
      </c>
      <c r="O29" s="11">
        <f t="shared" si="1"/>
        <v>109.88966666666666</v>
      </c>
    </row>
    <row r="30" spans="1:15" x14ac:dyDescent="0.25">
      <c r="A30" s="36">
        <v>2011</v>
      </c>
      <c r="B30" s="38">
        <v>109.039</v>
      </c>
      <c r="C30" s="38">
        <v>109.693</v>
      </c>
      <c r="D30" s="38">
        <v>109.848</v>
      </c>
      <c r="E30" s="38">
        <v>109.93300000000001</v>
      </c>
      <c r="F30" s="38">
        <v>110.21899999999999</v>
      </c>
      <c r="G30" s="38">
        <v>110.21599999999999</v>
      </c>
      <c r="H30" s="38">
        <v>110.134</v>
      </c>
      <c r="I30" s="38">
        <v>110.146</v>
      </c>
      <c r="J30" s="38">
        <v>109.995</v>
      </c>
      <c r="K30" s="38">
        <v>109.869</v>
      </c>
      <c r="L30" s="38">
        <v>109.723</v>
      </c>
      <c r="M30" s="38">
        <v>109.959</v>
      </c>
      <c r="N30" s="7">
        <f t="shared" si="0"/>
        <v>109.89783333333332</v>
      </c>
      <c r="O30" s="11">
        <f t="shared" si="1"/>
        <v>110.09166666666665</v>
      </c>
    </row>
    <row r="31" spans="1:15" x14ac:dyDescent="0.25">
      <c r="A31" s="36">
        <v>2012</v>
      </c>
      <c r="B31" s="38">
        <v>110.556</v>
      </c>
      <c r="C31" s="38">
        <v>110.881</v>
      </c>
      <c r="D31" s="38">
        <v>111.2</v>
      </c>
      <c r="E31" s="38">
        <v>111.143</v>
      </c>
      <c r="F31" s="38">
        <v>111.21899999999999</v>
      </c>
      <c r="G31" s="38">
        <v>111.495</v>
      </c>
      <c r="H31" s="38">
        <v>111.407</v>
      </c>
      <c r="I31" s="38">
        <v>111.312</v>
      </c>
      <c r="J31" s="38">
        <v>111.29600000000001</v>
      </c>
      <c r="K31" s="38">
        <v>111.13500000000001</v>
      </c>
      <c r="L31" s="38">
        <v>111.092</v>
      </c>
      <c r="M31" s="38">
        <v>110.783</v>
      </c>
      <c r="N31" s="7">
        <f t="shared" si="0"/>
        <v>111.12658333333336</v>
      </c>
      <c r="O31" s="11">
        <f t="shared" si="1"/>
        <v>111.33833333333332</v>
      </c>
    </row>
    <row r="32" spans="1:15" x14ac:dyDescent="0.25">
      <c r="A32" s="36">
        <v>2013</v>
      </c>
      <c r="B32" s="38">
        <v>111.188</v>
      </c>
      <c r="C32" s="38">
        <v>111.78700000000001</v>
      </c>
      <c r="D32" s="38">
        <v>111.922</v>
      </c>
      <c r="E32" s="38">
        <v>111.923</v>
      </c>
      <c r="F32" s="38">
        <v>112.04</v>
      </c>
      <c r="G32" s="38">
        <v>111.851</v>
      </c>
      <c r="H32" s="38">
        <v>111.789</v>
      </c>
      <c r="I32" s="38">
        <v>111.71299999999999</v>
      </c>
      <c r="J32" s="38">
        <v>111.58499999999999</v>
      </c>
      <c r="K32" s="38">
        <v>111.61799999999999</v>
      </c>
      <c r="L32" s="38">
        <v>111.691</v>
      </c>
      <c r="M32" s="38">
        <v>111.25</v>
      </c>
      <c r="N32" s="7">
        <f t="shared" si="0"/>
        <v>111.69641666666666</v>
      </c>
      <c r="O32" s="11">
        <f t="shared" si="1"/>
        <v>111.69566666666667</v>
      </c>
    </row>
    <row r="33" spans="1:15" x14ac:dyDescent="0.25">
      <c r="A33" s="36">
        <v>2014</v>
      </c>
      <c r="B33" s="38">
        <v>111.57599999999999</v>
      </c>
      <c r="C33" s="38">
        <v>112.005</v>
      </c>
      <c r="D33" s="38">
        <v>112.184</v>
      </c>
      <c r="E33" s="38">
        <v>112.405</v>
      </c>
      <c r="F33" s="38">
        <v>112.322</v>
      </c>
      <c r="G33" s="38">
        <v>112.34</v>
      </c>
      <c r="H33" s="38">
        <v>112.01600000000001</v>
      </c>
      <c r="I33" s="38">
        <v>111.47799999999999</v>
      </c>
      <c r="J33" s="38">
        <v>111.486</v>
      </c>
      <c r="K33" s="38">
        <v>111.642</v>
      </c>
      <c r="L33" s="38">
        <v>111.143</v>
      </c>
      <c r="M33" s="38">
        <v>110.96599999999999</v>
      </c>
      <c r="N33" s="7">
        <f t="shared" si="0"/>
        <v>111.79691666666666</v>
      </c>
      <c r="O33" s="11">
        <f t="shared" si="1"/>
        <v>111.66000000000001</v>
      </c>
    </row>
    <row r="34" spans="1:15" x14ac:dyDescent="0.25">
      <c r="A34" s="36">
        <v>2015</v>
      </c>
      <c r="B34" s="38">
        <v>111.271</v>
      </c>
      <c r="C34" s="38">
        <v>111.699</v>
      </c>
      <c r="D34" s="38">
        <v>111.95399999999999</v>
      </c>
      <c r="E34" s="38">
        <v>112.123</v>
      </c>
      <c r="F34" s="38">
        <v>112.17100000000001</v>
      </c>
      <c r="G34" s="38">
        <v>112.268</v>
      </c>
      <c r="H34" s="38">
        <v>112.146</v>
      </c>
      <c r="N34" s="7">
        <f t="shared" si="0"/>
        <v>111.94742857142856</v>
      </c>
      <c r="O34" s="11">
        <f t="shared" si="1"/>
        <v>112.146</v>
      </c>
    </row>
    <row r="35" spans="1:15" x14ac:dyDescent="0.25">
      <c r="N35" s="7"/>
      <c r="O35" s="11"/>
    </row>
    <row r="36" spans="1:15" x14ac:dyDescent="0.25">
      <c r="N36" s="7"/>
      <c r="O36" s="11"/>
    </row>
    <row r="37" spans="1:15" x14ac:dyDescent="0.25">
      <c r="N37" s="7"/>
      <c r="O37" s="12"/>
    </row>
    <row r="38" spans="1:15" x14ac:dyDescent="0.25">
      <c r="N38" s="7"/>
      <c r="O38" s="12"/>
    </row>
    <row r="39" spans="1:15" x14ac:dyDescent="0.25">
      <c r="N39" s="7"/>
      <c r="O39" s="12"/>
    </row>
    <row r="40" spans="1:15" x14ac:dyDescent="0.25">
      <c r="N40" s="7"/>
      <c r="O40" s="12"/>
    </row>
    <row r="41" spans="1:15" x14ac:dyDescent="0.25">
      <c r="N41" s="7"/>
      <c r="O41" s="12"/>
    </row>
    <row r="42" spans="1:15" x14ac:dyDescent="0.25">
      <c r="N42" s="7"/>
      <c r="O42" s="12"/>
    </row>
    <row r="43" spans="1:15" x14ac:dyDescent="0.25">
      <c r="N43" s="7"/>
      <c r="O43" s="12"/>
    </row>
    <row r="44" spans="1:15" x14ac:dyDescent="0.25">
      <c r="N44" s="7"/>
      <c r="O44" s="12"/>
    </row>
    <row r="45" spans="1:15" x14ac:dyDescent="0.25">
      <c r="N45" s="7"/>
      <c r="O45" s="12"/>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24, 2015 (10:41:31 AM)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pane ySplit="11" topLeftCell="A12" activePane="bottomLeft" state="frozen"/>
      <selection activeCell="O31" sqref="O31"/>
      <selection pane="bottomLeft" activeCell="O31" sqref="O31"/>
    </sheetView>
  </sheetViews>
  <sheetFormatPr defaultRowHeight="15" x14ac:dyDescent="0.25"/>
  <cols>
    <col min="1" max="1" width="20" style="7" customWidth="1"/>
    <col min="2" max="253" width="8" style="7" customWidth="1"/>
    <col min="254" max="16384" width="9.140625" style="7"/>
  </cols>
  <sheetData>
    <row r="1" spans="1:15" ht="15.75" x14ac:dyDescent="0.25">
      <c r="A1" s="191" t="s">
        <v>0</v>
      </c>
      <c r="B1" s="189"/>
      <c r="C1" s="189"/>
      <c r="D1" s="189"/>
      <c r="E1" s="189"/>
      <c r="F1" s="189"/>
    </row>
    <row r="2" spans="1:15" ht="15.75" x14ac:dyDescent="0.25">
      <c r="A2" s="191" t="s">
        <v>1</v>
      </c>
      <c r="B2" s="189"/>
      <c r="C2" s="189"/>
      <c r="D2" s="189"/>
      <c r="E2" s="189"/>
      <c r="F2" s="189"/>
    </row>
    <row r="3" spans="1:15" x14ac:dyDescent="0.25">
      <c r="A3" s="189"/>
      <c r="B3" s="189"/>
      <c r="C3" s="189"/>
      <c r="D3" s="189"/>
      <c r="E3" s="189"/>
      <c r="F3" s="189"/>
    </row>
    <row r="4" spans="1:15" x14ac:dyDescent="0.25">
      <c r="A4" s="8" t="s">
        <v>2</v>
      </c>
      <c r="B4" s="188" t="s">
        <v>45</v>
      </c>
      <c r="C4" s="189"/>
      <c r="D4" s="189"/>
      <c r="E4" s="189"/>
      <c r="F4" s="189"/>
    </row>
    <row r="5" spans="1:15" x14ac:dyDescent="0.25">
      <c r="A5" s="192" t="s">
        <v>4</v>
      </c>
      <c r="B5" s="189"/>
      <c r="C5" s="189"/>
      <c r="D5" s="189"/>
      <c r="E5" s="189"/>
      <c r="F5" s="189"/>
    </row>
    <row r="6" spans="1:15" x14ac:dyDescent="0.25">
      <c r="A6" s="8" t="s">
        <v>5</v>
      </c>
      <c r="B6" s="188" t="s">
        <v>6</v>
      </c>
      <c r="C6" s="189"/>
      <c r="D6" s="189"/>
      <c r="E6" s="189"/>
      <c r="F6" s="189"/>
    </row>
    <row r="7" spans="1:15" x14ac:dyDescent="0.25">
      <c r="A7" s="8" t="s">
        <v>7</v>
      </c>
      <c r="B7" s="188" t="s">
        <v>42</v>
      </c>
      <c r="C7" s="189"/>
      <c r="D7" s="189"/>
      <c r="E7" s="189"/>
      <c r="F7" s="189"/>
    </row>
    <row r="8" spans="1:15" x14ac:dyDescent="0.25">
      <c r="A8" s="8" t="s">
        <v>9</v>
      </c>
      <c r="B8" s="188" t="s">
        <v>28</v>
      </c>
      <c r="C8" s="189"/>
      <c r="D8" s="189"/>
      <c r="E8" s="189"/>
      <c r="F8" s="189"/>
    </row>
    <row r="9" spans="1:15" x14ac:dyDescent="0.25">
      <c r="A9" s="8" t="s">
        <v>11</v>
      </c>
      <c r="B9" s="190" t="s">
        <v>29</v>
      </c>
      <c r="C9" s="189"/>
      <c r="D9" s="189"/>
      <c r="E9" s="189"/>
      <c r="F9" s="189"/>
    </row>
    <row r="11" spans="1:15" ht="27" thickBot="1" x14ac:dyDescent="0.3">
      <c r="A11" s="9" t="s">
        <v>13</v>
      </c>
      <c r="B11" s="9" t="s">
        <v>14</v>
      </c>
      <c r="C11" s="9" t="s">
        <v>15</v>
      </c>
      <c r="D11" s="9" t="s">
        <v>16</v>
      </c>
      <c r="E11" s="9" t="s">
        <v>17</v>
      </c>
      <c r="F11" s="9" t="s">
        <v>18</v>
      </c>
      <c r="G11" s="9" t="s">
        <v>19</v>
      </c>
      <c r="H11" s="9" t="s">
        <v>20</v>
      </c>
      <c r="I11" s="9" t="s">
        <v>21</v>
      </c>
      <c r="J11" s="9" t="s">
        <v>22</v>
      </c>
      <c r="K11" s="9" t="s">
        <v>23</v>
      </c>
      <c r="L11" s="9" t="s">
        <v>24</v>
      </c>
      <c r="M11" s="9" t="s">
        <v>25</v>
      </c>
      <c r="N11" s="19" t="s">
        <v>39</v>
      </c>
      <c r="O11" s="9" t="s">
        <v>62</v>
      </c>
    </row>
    <row r="12" spans="1:15" ht="15.75" thickTop="1" x14ac:dyDescent="0.25">
      <c r="A12" s="10">
        <v>1982</v>
      </c>
      <c r="B12" s="11">
        <v>95.5</v>
      </c>
      <c r="C12" s="11">
        <v>96</v>
      </c>
      <c r="D12" s="11">
        <v>97.6</v>
      </c>
      <c r="E12" s="11">
        <v>97.9</v>
      </c>
      <c r="F12" s="11">
        <v>97.6</v>
      </c>
      <c r="G12" s="11">
        <v>97.1</v>
      </c>
      <c r="H12" s="11">
        <v>96.7</v>
      </c>
      <c r="I12" s="11">
        <v>97.7</v>
      </c>
      <c r="J12" s="11">
        <v>99.4</v>
      </c>
      <c r="K12" s="11">
        <v>99.7</v>
      </c>
      <c r="L12" s="11">
        <v>99.6</v>
      </c>
      <c r="M12" s="11">
        <v>98.8</v>
      </c>
      <c r="N12" s="7">
        <f>AVERAGE(B12:M12)</f>
        <v>97.800000000000011</v>
      </c>
      <c r="O12" s="11">
        <f>AVERAGE(H12:J12)</f>
        <v>97.933333333333337</v>
      </c>
    </row>
    <row r="13" spans="1:15" x14ac:dyDescent="0.25">
      <c r="A13" s="10">
        <v>1983</v>
      </c>
      <c r="B13" s="11">
        <v>97.3</v>
      </c>
      <c r="C13" s="11">
        <v>97.8</v>
      </c>
      <c r="D13" s="11">
        <v>99.4</v>
      </c>
      <c r="E13" s="11">
        <v>99.8</v>
      </c>
      <c r="F13" s="11">
        <v>100</v>
      </c>
      <c r="G13" s="11">
        <v>99.7</v>
      </c>
      <c r="H13" s="11">
        <v>99.4</v>
      </c>
      <c r="I13" s="11">
        <v>100.6</v>
      </c>
      <c r="J13" s="11">
        <v>102.1</v>
      </c>
      <c r="K13" s="11">
        <v>102.4</v>
      </c>
      <c r="L13" s="11">
        <v>102.3</v>
      </c>
      <c r="M13" s="11">
        <v>101.5</v>
      </c>
      <c r="N13" s="7">
        <f t="shared" ref="N13:N45" si="0">AVERAGE(B13:M13)</f>
        <v>100.19166666666666</v>
      </c>
      <c r="O13" s="11">
        <f t="shared" ref="O13:O44" si="1">AVERAGE(H13:J13)</f>
        <v>100.7</v>
      </c>
    </row>
    <row r="14" spans="1:15" x14ac:dyDescent="0.25">
      <c r="A14" s="10">
        <v>1984</v>
      </c>
      <c r="B14" s="11">
        <v>100</v>
      </c>
      <c r="C14" s="11">
        <v>100.1</v>
      </c>
      <c r="D14" s="11">
        <v>101.4</v>
      </c>
      <c r="E14" s="11">
        <v>101.5</v>
      </c>
      <c r="F14" s="11">
        <v>101.3</v>
      </c>
      <c r="G14" s="11">
        <v>100.5</v>
      </c>
      <c r="H14" s="11">
        <v>100</v>
      </c>
      <c r="I14" s="11">
        <v>101.9</v>
      </c>
      <c r="J14" s="11">
        <v>104.1</v>
      </c>
      <c r="K14" s="11">
        <v>104.9</v>
      </c>
      <c r="L14" s="11">
        <v>104.6</v>
      </c>
      <c r="M14" s="11">
        <v>103.5</v>
      </c>
      <c r="N14" s="7">
        <f t="shared" si="0"/>
        <v>101.98333333333333</v>
      </c>
      <c r="O14" s="11">
        <f t="shared" si="1"/>
        <v>102</v>
      </c>
    </row>
    <row r="15" spans="1:15" x14ac:dyDescent="0.25">
      <c r="A15" s="10">
        <v>1985</v>
      </c>
      <c r="B15" s="11">
        <v>101.7</v>
      </c>
      <c r="C15" s="11">
        <v>102.8</v>
      </c>
      <c r="D15" s="11">
        <v>104.6</v>
      </c>
      <c r="E15" s="11">
        <v>105</v>
      </c>
      <c r="F15" s="11">
        <v>104.6</v>
      </c>
      <c r="G15" s="11">
        <v>104.4</v>
      </c>
      <c r="H15" s="11">
        <v>103.4</v>
      </c>
      <c r="I15" s="11">
        <v>104.7</v>
      </c>
      <c r="J15" s="11">
        <v>106.9</v>
      </c>
      <c r="K15" s="11">
        <v>107.7</v>
      </c>
      <c r="L15" s="11">
        <v>107.7</v>
      </c>
      <c r="M15" s="11">
        <v>106.6</v>
      </c>
      <c r="N15" s="7">
        <f t="shared" si="0"/>
        <v>105.00833333333333</v>
      </c>
      <c r="O15" s="11">
        <f t="shared" si="1"/>
        <v>105</v>
      </c>
    </row>
    <row r="16" spans="1:15" x14ac:dyDescent="0.25">
      <c r="A16" s="10">
        <v>1986</v>
      </c>
      <c r="B16" s="11">
        <v>104.6</v>
      </c>
      <c r="C16" s="11">
        <v>104</v>
      </c>
      <c r="D16" s="11">
        <v>105.1</v>
      </c>
      <c r="E16" s="11">
        <v>105.6</v>
      </c>
      <c r="F16" s="11">
        <v>105.1</v>
      </c>
      <c r="G16" s="11">
        <v>104</v>
      </c>
      <c r="H16" s="11">
        <v>103.4</v>
      </c>
      <c r="I16" s="11">
        <v>105.5</v>
      </c>
      <c r="J16" s="11">
        <v>108.1</v>
      </c>
      <c r="K16" s="11">
        <v>108.6</v>
      </c>
      <c r="L16" s="11">
        <v>108.3</v>
      </c>
      <c r="M16" s="11">
        <v>107.4</v>
      </c>
      <c r="N16" s="7">
        <f t="shared" si="0"/>
        <v>105.80833333333334</v>
      </c>
      <c r="O16" s="11">
        <f t="shared" si="1"/>
        <v>105.66666666666667</v>
      </c>
    </row>
    <row r="17" spans="1:15" x14ac:dyDescent="0.25">
      <c r="A17" s="10">
        <v>1987</v>
      </c>
      <c r="B17" s="11">
        <v>105.4</v>
      </c>
      <c r="C17" s="11">
        <v>106</v>
      </c>
      <c r="D17" s="11">
        <v>109.5</v>
      </c>
      <c r="E17" s="11">
        <v>111.4</v>
      </c>
      <c r="F17" s="11">
        <v>110.9</v>
      </c>
      <c r="G17" s="11">
        <v>109.1</v>
      </c>
      <c r="H17" s="11">
        <v>107.1</v>
      </c>
      <c r="I17" s="11">
        <v>109.1</v>
      </c>
      <c r="J17" s="11">
        <v>112.9</v>
      </c>
      <c r="K17" s="11">
        <v>115.2</v>
      </c>
      <c r="L17" s="11">
        <v>115.2</v>
      </c>
      <c r="M17" s="11">
        <v>112.6</v>
      </c>
      <c r="N17" s="7">
        <f t="shared" si="0"/>
        <v>110.36666666666666</v>
      </c>
      <c r="O17" s="11">
        <f t="shared" si="1"/>
        <v>109.7</v>
      </c>
    </row>
    <row r="18" spans="1:15" x14ac:dyDescent="0.25">
      <c r="A18" s="10">
        <v>1988</v>
      </c>
      <c r="B18" s="11">
        <v>110.3</v>
      </c>
      <c r="C18" s="11">
        <v>110</v>
      </c>
      <c r="D18" s="11">
        <v>113.9</v>
      </c>
      <c r="E18" s="11">
        <v>116.3</v>
      </c>
      <c r="F18" s="11">
        <v>115.7</v>
      </c>
      <c r="G18" s="11">
        <v>114.1</v>
      </c>
      <c r="H18" s="11">
        <v>112.4</v>
      </c>
      <c r="I18" s="11">
        <v>112.2</v>
      </c>
      <c r="J18" s="11">
        <v>117.2</v>
      </c>
      <c r="K18" s="11">
        <v>120.1</v>
      </c>
      <c r="L18" s="11">
        <v>119.5</v>
      </c>
      <c r="M18" s="11">
        <v>117.6</v>
      </c>
      <c r="N18" s="7">
        <f t="shared" si="0"/>
        <v>114.94166666666666</v>
      </c>
      <c r="O18" s="11">
        <f t="shared" si="1"/>
        <v>113.93333333333334</v>
      </c>
    </row>
    <row r="19" spans="1:15" x14ac:dyDescent="0.25">
      <c r="A19" s="10">
        <v>1989</v>
      </c>
      <c r="B19" s="11">
        <v>114.8</v>
      </c>
      <c r="C19" s="11">
        <v>114.7</v>
      </c>
      <c r="D19" s="11">
        <v>118.4</v>
      </c>
      <c r="E19" s="11">
        <v>120</v>
      </c>
      <c r="F19" s="11">
        <v>119.4</v>
      </c>
      <c r="G19" s="11">
        <v>116.9</v>
      </c>
      <c r="H19" s="11">
        <v>114.4</v>
      </c>
      <c r="I19" s="11">
        <v>114.5</v>
      </c>
      <c r="J19" s="11">
        <v>119.3</v>
      </c>
      <c r="K19" s="11">
        <v>122</v>
      </c>
      <c r="L19" s="11">
        <v>121.4</v>
      </c>
      <c r="M19" s="11">
        <v>118.5</v>
      </c>
      <c r="N19" s="7">
        <f t="shared" si="0"/>
        <v>117.85833333333333</v>
      </c>
      <c r="O19" s="11">
        <f t="shared" si="1"/>
        <v>116.06666666666666</v>
      </c>
    </row>
    <row r="20" spans="1:15" x14ac:dyDescent="0.25">
      <c r="A20" s="10">
        <v>1990</v>
      </c>
      <c r="B20" s="11">
        <v>116.1</v>
      </c>
      <c r="C20" s="11">
        <v>119.3</v>
      </c>
      <c r="D20" s="11">
        <v>124.4</v>
      </c>
      <c r="E20" s="11">
        <v>125.8</v>
      </c>
      <c r="F20" s="11">
        <v>124.7</v>
      </c>
      <c r="G20" s="11">
        <v>122.4</v>
      </c>
      <c r="H20" s="11">
        <v>119.8</v>
      </c>
      <c r="I20" s="11">
        <v>121.3</v>
      </c>
      <c r="J20" s="11">
        <v>125.7</v>
      </c>
      <c r="K20" s="11">
        <v>127.1</v>
      </c>
      <c r="L20" s="11">
        <v>126.5</v>
      </c>
      <c r="M20" s="11">
        <v>124.5</v>
      </c>
      <c r="N20" s="7">
        <f t="shared" si="0"/>
        <v>123.13333333333331</v>
      </c>
      <c r="O20" s="11">
        <f t="shared" si="1"/>
        <v>122.26666666666667</v>
      </c>
    </row>
    <row r="21" spans="1:15" x14ac:dyDescent="0.25">
      <c r="A21" s="10">
        <v>1991</v>
      </c>
      <c r="B21" s="11">
        <v>122.9</v>
      </c>
      <c r="C21" s="11">
        <v>124.8</v>
      </c>
      <c r="D21" s="11">
        <v>127.5</v>
      </c>
      <c r="E21" s="11">
        <v>128.80000000000001</v>
      </c>
      <c r="F21" s="11">
        <v>127.9</v>
      </c>
      <c r="G21" s="11">
        <v>125.7</v>
      </c>
      <c r="H21" s="11">
        <v>124.1</v>
      </c>
      <c r="I21" s="11">
        <v>126.4</v>
      </c>
      <c r="J21" s="11">
        <v>129.69999999999999</v>
      </c>
      <c r="K21" s="11">
        <v>131.1</v>
      </c>
      <c r="L21" s="11">
        <v>131.4</v>
      </c>
      <c r="M21" s="11">
        <v>128.4</v>
      </c>
      <c r="N21" s="7">
        <f t="shared" si="0"/>
        <v>127.39166666666667</v>
      </c>
      <c r="O21" s="11">
        <f t="shared" si="1"/>
        <v>126.73333333333333</v>
      </c>
    </row>
    <row r="22" spans="1:15" x14ac:dyDescent="0.25">
      <c r="A22" s="10">
        <v>1992</v>
      </c>
      <c r="B22" s="11">
        <v>126.8</v>
      </c>
      <c r="C22" s="11">
        <v>128.80000000000001</v>
      </c>
      <c r="D22" s="11">
        <v>132.1</v>
      </c>
      <c r="E22" s="11">
        <v>132.1</v>
      </c>
      <c r="F22" s="11">
        <v>131.80000000000001</v>
      </c>
      <c r="G22" s="11">
        <v>129.80000000000001</v>
      </c>
      <c r="H22" s="11">
        <v>128.1</v>
      </c>
      <c r="I22" s="11">
        <v>129.5</v>
      </c>
      <c r="J22" s="11">
        <v>132.1</v>
      </c>
      <c r="K22" s="11">
        <v>133.80000000000001</v>
      </c>
      <c r="L22" s="11">
        <v>133.4</v>
      </c>
      <c r="M22" s="11">
        <v>130.4</v>
      </c>
      <c r="N22" s="7">
        <f t="shared" si="0"/>
        <v>130.72499999999999</v>
      </c>
      <c r="O22" s="11">
        <f t="shared" si="1"/>
        <v>129.9</v>
      </c>
    </row>
    <row r="23" spans="1:15" x14ac:dyDescent="0.25">
      <c r="A23" s="10">
        <v>1993</v>
      </c>
      <c r="B23" s="11">
        <v>128.4</v>
      </c>
      <c r="C23" s="11">
        <v>132</v>
      </c>
      <c r="D23" s="11">
        <v>134.80000000000001</v>
      </c>
      <c r="E23" s="11">
        <v>135.19999999999999</v>
      </c>
      <c r="F23" s="11">
        <v>133.6</v>
      </c>
      <c r="G23" s="11">
        <v>130.69999999999999</v>
      </c>
      <c r="H23" s="11">
        <v>128.4</v>
      </c>
      <c r="I23" s="11">
        <v>130.5</v>
      </c>
      <c r="J23" s="11">
        <v>133.30000000000001</v>
      </c>
      <c r="K23" s="11">
        <v>135.1</v>
      </c>
      <c r="L23" s="11">
        <v>135</v>
      </c>
      <c r="M23" s="11">
        <v>131.30000000000001</v>
      </c>
      <c r="N23" s="7">
        <f t="shared" si="0"/>
        <v>132.35833333333332</v>
      </c>
      <c r="O23" s="11">
        <f t="shared" si="1"/>
        <v>130.73333333333332</v>
      </c>
    </row>
    <row r="24" spans="1:15" x14ac:dyDescent="0.25">
      <c r="A24" s="10">
        <v>1994</v>
      </c>
      <c r="B24" s="11">
        <v>129.4</v>
      </c>
      <c r="C24" s="11">
        <v>131.4</v>
      </c>
      <c r="D24" s="11">
        <v>134.69999999999999</v>
      </c>
      <c r="E24" s="11">
        <v>135</v>
      </c>
      <c r="F24" s="11">
        <v>134.30000000000001</v>
      </c>
      <c r="G24" s="11">
        <v>132.4</v>
      </c>
      <c r="H24" s="11">
        <v>129.80000000000001</v>
      </c>
      <c r="I24" s="11">
        <v>130.19999999999999</v>
      </c>
      <c r="J24" s="11">
        <v>133.1</v>
      </c>
      <c r="K24" s="11">
        <v>133.9</v>
      </c>
      <c r="L24" s="11">
        <v>133</v>
      </c>
      <c r="M24" s="11">
        <v>129.30000000000001</v>
      </c>
      <c r="N24" s="7">
        <f t="shared" si="0"/>
        <v>132.20833333333334</v>
      </c>
      <c r="O24" s="11">
        <f t="shared" si="1"/>
        <v>131.03333333333333</v>
      </c>
    </row>
    <row r="25" spans="1:15" x14ac:dyDescent="0.25">
      <c r="A25" s="10">
        <v>1995</v>
      </c>
      <c r="B25" s="11">
        <v>128.30000000000001</v>
      </c>
      <c r="C25" s="11">
        <v>130</v>
      </c>
      <c r="D25" s="11">
        <v>133.19999999999999</v>
      </c>
      <c r="E25" s="11">
        <v>133.6</v>
      </c>
      <c r="F25" s="11">
        <v>132.1</v>
      </c>
      <c r="G25" s="11">
        <v>129.6</v>
      </c>
      <c r="H25" s="11">
        <v>127.4</v>
      </c>
      <c r="I25" s="11">
        <v>129.1</v>
      </c>
      <c r="J25" s="11">
        <v>131.6</v>
      </c>
      <c r="K25" s="11">
        <v>133.4</v>
      </c>
      <c r="L25" s="11">
        <v>132.5</v>
      </c>
      <c r="M25" s="11">
        <v>129.5</v>
      </c>
      <c r="N25" s="7">
        <f t="shared" si="0"/>
        <v>130.85833333333332</v>
      </c>
      <c r="O25" s="11">
        <f t="shared" si="1"/>
        <v>129.36666666666667</v>
      </c>
    </row>
    <row r="26" spans="1:15" x14ac:dyDescent="0.25">
      <c r="A26" s="10">
        <v>1996</v>
      </c>
      <c r="B26" s="11">
        <v>129.1</v>
      </c>
      <c r="C26" s="11">
        <v>130.19999999999999</v>
      </c>
      <c r="D26" s="11">
        <v>133.9</v>
      </c>
      <c r="E26" s="11">
        <v>134.19999999999999</v>
      </c>
      <c r="F26" s="11">
        <v>133.19999999999999</v>
      </c>
      <c r="G26" s="11">
        <v>130.19999999999999</v>
      </c>
      <c r="H26" s="11">
        <v>127.9</v>
      </c>
      <c r="I26" s="11">
        <v>127.5</v>
      </c>
      <c r="J26" s="11">
        <v>130.6</v>
      </c>
      <c r="K26" s="11">
        <v>132.4</v>
      </c>
      <c r="L26" s="11">
        <v>132.4</v>
      </c>
      <c r="M26" s="11">
        <v>129.30000000000001</v>
      </c>
      <c r="N26" s="7">
        <f t="shared" si="0"/>
        <v>130.90833333333333</v>
      </c>
      <c r="O26" s="11">
        <f t="shared" si="1"/>
        <v>128.66666666666666</v>
      </c>
    </row>
    <row r="27" spans="1:15" x14ac:dyDescent="0.25">
      <c r="A27" s="10">
        <v>1997</v>
      </c>
      <c r="B27" s="11">
        <v>128.69999999999999</v>
      </c>
      <c r="C27" s="11">
        <v>131.1</v>
      </c>
      <c r="D27" s="11">
        <v>133.80000000000001</v>
      </c>
      <c r="E27" s="11">
        <v>135.5</v>
      </c>
      <c r="F27" s="11">
        <v>134.69999999999999</v>
      </c>
      <c r="G27" s="11">
        <v>131.80000000000001</v>
      </c>
      <c r="H27" s="11">
        <v>129.80000000000001</v>
      </c>
      <c r="I27" s="11">
        <v>129.4</v>
      </c>
      <c r="J27" s="11">
        <v>132.1</v>
      </c>
      <c r="K27" s="11">
        <v>133.9</v>
      </c>
      <c r="L27" s="11">
        <v>133.6</v>
      </c>
      <c r="M27" s="11">
        <v>130.30000000000001</v>
      </c>
      <c r="N27" s="7">
        <f t="shared" si="0"/>
        <v>132.05833333333331</v>
      </c>
      <c r="O27" s="11">
        <f t="shared" si="1"/>
        <v>130.43333333333337</v>
      </c>
    </row>
    <row r="28" spans="1:15" x14ac:dyDescent="0.25">
      <c r="A28" s="10">
        <v>1998</v>
      </c>
      <c r="B28" s="11">
        <v>128.69999999999999</v>
      </c>
      <c r="C28" s="11">
        <v>130.4</v>
      </c>
      <c r="D28" s="11">
        <v>133</v>
      </c>
      <c r="E28" s="11">
        <v>134</v>
      </c>
      <c r="F28" s="11">
        <v>133.69999999999999</v>
      </c>
      <c r="G28" s="11">
        <v>131</v>
      </c>
      <c r="H28" s="11">
        <v>128.19999999999999</v>
      </c>
      <c r="I28" s="11">
        <v>129.9</v>
      </c>
      <c r="J28" s="11">
        <v>132</v>
      </c>
      <c r="K28" s="11">
        <v>134.30000000000001</v>
      </c>
      <c r="L28" s="11">
        <v>134</v>
      </c>
      <c r="M28" s="11">
        <v>129.80000000000001</v>
      </c>
      <c r="N28" s="7">
        <f t="shared" si="0"/>
        <v>131.58333333333334</v>
      </c>
      <c r="O28" s="11">
        <f t="shared" si="1"/>
        <v>130.03333333333333</v>
      </c>
    </row>
    <row r="29" spans="1:15" x14ac:dyDescent="0.25">
      <c r="A29" s="10">
        <v>1999</v>
      </c>
      <c r="B29" s="11">
        <v>127.1</v>
      </c>
      <c r="C29" s="11">
        <v>128.5</v>
      </c>
      <c r="D29" s="11">
        <v>131.1</v>
      </c>
      <c r="E29" s="11">
        <v>133.69999999999999</v>
      </c>
      <c r="F29" s="11">
        <v>133</v>
      </c>
      <c r="G29" s="11">
        <v>129.6</v>
      </c>
      <c r="H29" s="11">
        <v>126.4</v>
      </c>
      <c r="I29" s="11">
        <v>126.4</v>
      </c>
      <c r="J29" s="11">
        <v>130.5</v>
      </c>
      <c r="K29" s="11">
        <v>133.1</v>
      </c>
      <c r="L29" s="11">
        <v>132.30000000000001</v>
      </c>
      <c r="M29" s="11">
        <v>129</v>
      </c>
      <c r="N29" s="7">
        <f t="shared" si="0"/>
        <v>130.05833333333331</v>
      </c>
      <c r="O29" s="11">
        <f t="shared" si="1"/>
        <v>127.76666666666667</v>
      </c>
    </row>
    <row r="30" spans="1:15" x14ac:dyDescent="0.25">
      <c r="A30" s="10">
        <v>2000</v>
      </c>
      <c r="B30" s="11">
        <v>125.9</v>
      </c>
      <c r="C30" s="11">
        <v>127.9</v>
      </c>
      <c r="D30" s="11">
        <v>131</v>
      </c>
      <c r="E30" s="11">
        <v>131.80000000000001</v>
      </c>
      <c r="F30" s="11">
        <v>130.9</v>
      </c>
      <c r="G30" s="11">
        <v>127.3</v>
      </c>
      <c r="H30" s="11">
        <v>123.6</v>
      </c>
      <c r="I30" s="11">
        <v>124</v>
      </c>
      <c r="J30" s="11">
        <v>128.69999999999999</v>
      </c>
      <c r="K30" s="11">
        <v>131.30000000000001</v>
      </c>
      <c r="L30" s="11">
        <v>130.5</v>
      </c>
      <c r="M30" s="11">
        <v>126.6</v>
      </c>
      <c r="N30" s="7">
        <f t="shared" si="0"/>
        <v>128.29166666666666</v>
      </c>
      <c r="O30" s="11">
        <f t="shared" si="1"/>
        <v>125.43333333333332</v>
      </c>
    </row>
    <row r="31" spans="1:15" x14ac:dyDescent="0.25">
      <c r="A31" s="10">
        <v>2001</v>
      </c>
      <c r="B31" s="11">
        <v>124.1</v>
      </c>
      <c r="C31" s="11">
        <v>127</v>
      </c>
      <c r="D31" s="11">
        <v>130.6</v>
      </c>
      <c r="E31" s="11">
        <v>130.5</v>
      </c>
      <c r="F31" s="11">
        <v>128.5</v>
      </c>
      <c r="G31" s="11">
        <v>125.2</v>
      </c>
      <c r="H31" s="11">
        <v>121.9</v>
      </c>
      <c r="I31" s="11">
        <v>121.6</v>
      </c>
      <c r="J31" s="11">
        <v>125.6</v>
      </c>
      <c r="K31" s="11">
        <v>128.30000000000001</v>
      </c>
      <c r="L31" s="11">
        <v>127.2</v>
      </c>
      <c r="M31" s="11">
        <v>123</v>
      </c>
      <c r="N31" s="7">
        <f t="shared" si="0"/>
        <v>126.125</v>
      </c>
      <c r="O31" s="11">
        <f t="shared" si="1"/>
        <v>123.03333333333335</v>
      </c>
    </row>
    <row r="32" spans="1:15" x14ac:dyDescent="0.25">
      <c r="A32" s="10">
        <v>2002</v>
      </c>
      <c r="B32" s="11">
        <v>119.6</v>
      </c>
      <c r="C32" s="11">
        <v>122.4</v>
      </c>
      <c r="D32" s="11">
        <v>126.9</v>
      </c>
      <c r="E32" s="11">
        <v>127.9</v>
      </c>
      <c r="F32" s="11">
        <v>126.2</v>
      </c>
      <c r="G32" s="11">
        <v>122</v>
      </c>
      <c r="H32" s="11">
        <v>118</v>
      </c>
      <c r="I32" s="11">
        <v>119.6</v>
      </c>
      <c r="J32" s="11">
        <v>123.5</v>
      </c>
      <c r="K32" s="11">
        <v>125.5</v>
      </c>
      <c r="L32" s="11">
        <v>124.6</v>
      </c>
      <c r="M32" s="11">
        <v>120.9</v>
      </c>
      <c r="N32" s="7">
        <f t="shared" si="0"/>
        <v>123.09166666666665</v>
      </c>
      <c r="O32" s="11">
        <f t="shared" si="1"/>
        <v>120.36666666666667</v>
      </c>
    </row>
    <row r="33" spans="1:15" x14ac:dyDescent="0.25">
      <c r="A33" s="10">
        <v>2003</v>
      </c>
      <c r="B33" s="11">
        <v>117.3</v>
      </c>
      <c r="C33" s="11">
        <v>119.4</v>
      </c>
      <c r="D33" s="11">
        <v>122.5</v>
      </c>
      <c r="E33" s="11">
        <v>122.8</v>
      </c>
      <c r="F33" s="11">
        <v>121.5</v>
      </c>
      <c r="G33" s="11">
        <v>118.7</v>
      </c>
      <c r="H33" s="11">
        <v>115.2</v>
      </c>
      <c r="I33" s="11">
        <v>116.1</v>
      </c>
      <c r="J33" s="11">
        <v>121</v>
      </c>
      <c r="K33" s="11">
        <v>123.9</v>
      </c>
      <c r="L33" s="11">
        <v>122.6</v>
      </c>
      <c r="M33" s="11">
        <v>118.7</v>
      </c>
      <c r="N33" s="7">
        <f t="shared" si="0"/>
        <v>119.97500000000001</v>
      </c>
      <c r="O33" s="11">
        <f t="shared" si="1"/>
        <v>117.43333333333334</v>
      </c>
    </row>
    <row r="34" spans="1:15" x14ac:dyDescent="0.25">
      <c r="A34" s="10">
        <v>2004</v>
      </c>
      <c r="B34" s="11">
        <v>115.7</v>
      </c>
      <c r="C34" s="11">
        <v>118.3</v>
      </c>
      <c r="D34" s="11">
        <v>122.9</v>
      </c>
      <c r="E34" s="11">
        <v>123.8</v>
      </c>
      <c r="F34" s="11">
        <v>122.8</v>
      </c>
      <c r="G34" s="11">
        <v>119.6</v>
      </c>
      <c r="H34" s="11">
        <v>115.6</v>
      </c>
      <c r="I34" s="11">
        <v>115.9</v>
      </c>
      <c r="J34" s="11">
        <v>120.6</v>
      </c>
      <c r="K34" s="11">
        <v>123.5</v>
      </c>
      <c r="L34" s="11">
        <v>122.6</v>
      </c>
      <c r="M34" s="11">
        <v>118.6</v>
      </c>
      <c r="N34" s="7">
        <f t="shared" si="0"/>
        <v>119.99166666666666</v>
      </c>
      <c r="O34" s="11">
        <f t="shared" si="1"/>
        <v>117.36666666666667</v>
      </c>
    </row>
    <row r="35" spans="1:15" x14ac:dyDescent="0.25">
      <c r="A35" s="10">
        <v>2005</v>
      </c>
      <c r="B35" s="11">
        <v>116.1</v>
      </c>
      <c r="C35" s="11">
        <v>118.6</v>
      </c>
      <c r="D35" s="11">
        <v>123</v>
      </c>
      <c r="E35" s="11">
        <v>123.2</v>
      </c>
      <c r="F35" s="11">
        <v>121.9</v>
      </c>
      <c r="G35" s="11">
        <v>117.9</v>
      </c>
      <c r="H35" s="11">
        <v>113.8</v>
      </c>
      <c r="I35" s="11">
        <v>115.5</v>
      </c>
      <c r="J35" s="11">
        <v>119.6</v>
      </c>
      <c r="K35" s="11">
        <v>121.9</v>
      </c>
      <c r="L35" s="11">
        <v>121</v>
      </c>
      <c r="M35" s="11">
        <v>117.2</v>
      </c>
      <c r="N35" s="7">
        <f t="shared" si="0"/>
        <v>119.14166666666667</v>
      </c>
      <c r="O35" s="11">
        <f t="shared" si="1"/>
        <v>116.3</v>
      </c>
    </row>
    <row r="36" spans="1:15" x14ac:dyDescent="0.25">
      <c r="A36" s="10">
        <v>2006</v>
      </c>
      <c r="B36" s="11">
        <v>114.3</v>
      </c>
      <c r="C36" s="11">
        <v>116.1</v>
      </c>
      <c r="D36" s="11">
        <v>121.6</v>
      </c>
      <c r="E36" s="11">
        <v>123.1</v>
      </c>
      <c r="F36" s="11">
        <v>121.9</v>
      </c>
      <c r="G36" s="11">
        <v>118.4</v>
      </c>
      <c r="H36" s="11">
        <v>113.2</v>
      </c>
      <c r="I36" s="11">
        <v>115.7</v>
      </c>
      <c r="J36" s="11">
        <v>121.4</v>
      </c>
      <c r="K36" s="11">
        <v>123.1</v>
      </c>
      <c r="L36" s="11">
        <v>121.8</v>
      </c>
      <c r="M36" s="11">
        <v>118.6</v>
      </c>
      <c r="N36" s="7">
        <f t="shared" si="0"/>
        <v>119.09999999999998</v>
      </c>
      <c r="O36" s="11">
        <f t="shared" si="1"/>
        <v>116.76666666666667</v>
      </c>
    </row>
    <row r="37" spans="1:15" x14ac:dyDescent="0.25">
      <c r="A37" s="10">
        <v>2007</v>
      </c>
      <c r="B37" s="12">
        <v>115.315</v>
      </c>
      <c r="C37" s="12">
        <v>118.211</v>
      </c>
      <c r="D37" s="12">
        <v>122.021</v>
      </c>
      <c r="E37" s="12">
        <v>122.47499999999999</v>
      </c>
      <c r="F37" s="12">
        <v>120.931</v>
      </c>
      <c r="G37" s="12">
        <v>116.389</v>
      </c>
      <c r="H37" s="12">
        <v>113.157</v>
      </c>
      <c r="I37" s="12">
        <v>114.146</v>
      </c>
      <c r="J37" s="12">
        <v>118.986</v>
      </c>
      <c r="K37" s="12">
        <v>121.536</v>
      </c>
      <c r="L37" s="12">
        <v>120.92</v>
      </c>
      <c r="M37" s="12">
        <v>118.126</v>
      </c>
      <c r="N37" s="7">
        <f t="shared" si="0"/>
        <v>118.51775000000002</v>
      </c>
      <c r="O37" s="12">
        <f t="shared" si="1"/>
        <v>115.42966666666666</v>
      </c>
    </row>
    <row r="38" spans="1:15" x14ac:dyDescent="0.25">
      <c r="A38" s="10">
        <v>2008</v>
      </c>
      <c r="B38" s="12">
        <v>115.866</v>
      </c>
      <c r="C38" s="12">
        <v>117.883</v>
      </c>
      <c r="D38" s="12">
        <v>120.809</v>
      </c>
      <c r="E38" s="12">
        <v>121.855</v>
      </c>
      <c r="F38" s="12">
        <v>120.407</v>
      </c>
      <c r="G38" s="12">
        <v>116.706</v>
      </c>
      <c r="H38" s="12">
        <v>113.97799999999999</v>
      </c>
      <c r="I38" s="12">
        <v>116.214</v>
      </c>
      <c r="J38" s="12">
        <v>120.99</v>
      </c>
      <c r="K38" s="12">
        <v>121.95699999999999</v>
      </c>
      <c r="L38" s="12">
        <v>121.149</v>
      </c>
      <c r="M38" s="12">
        <v>117.006</v>
      </c>
      <c r="N38" s="7">
        <f t="shared" si="0"/>
        <v>118.735</v>
      </c>
      <c r="O38" s="12">
        <f t="shared" si="1"/>
        <v>117.06066666666668</v>
      </c>
    </row>
    <row r="39" spans="1:15" x14ac:dyDescent="0.25">
      <c r="A39" s="10">
        <v>2009</v>
      </c>
      <c r="B39" s="12">
        <v>114.96899999999999</v>
      </c>
      <c r="C39" s="12">
        <v>118.76600000000001</v>
      </c>
      <c r="D39" s="12">
        <v>122.16200000000001</v>
      </c>
      <c r="E39" s="12">
        <v>122.709</v>
      </c>
      <c r="F39" s="12">
        <v>121.364</v>
      </c>
      <c r="G39" s="12">
        <v>118.547</v>
      </c>
      <c r="H39" s="12">
        <v>115.51600000000001</v>
      </c>
      <c r="I39" s="12">
        <v>117.095</v>
      </c>
      <c r="J39" s="12">
        <v>122.176</v>
      </c>
      <c r="K39" s="12">
        <v>123.642</v>
      </c>
      <c r="L39" s="12">
        <v>122.22799999999999</v>
      </c>
      <c r="M39" s="12">
        <v>118.98399999999999</v>
      </c>
      <c r="N39" s="7">
        <f t="shared" si="0"/>
        <v>119.84650000000001</v>
      </c>
      <c r="O39" s="12">
        <f t="shared" si="1"/>
        <v>118.26233333333333</v>
      </c>
    </row>
    <row r="40" spans="1:15" x14ac:dyDescent="0.25">
      <c r="A40" s="10">
        <v>2010</v>
      </c>
      <c r="B40" s="12">
        <v>116.31</v>
      </c>
      <c r="C40" s="12">
        <v>118.607</v>
      </c>
      <c r="D40" s="12">
        <v>121.34699999999999</v>
      </c>
      <c r="E40" s="12">
        <v>121.29300000000001</v>
      </c>
      <c r="F40" s="12">
        <v>120.267</v>
      </c>
      <c r="G40" s="12">
        <v>117.63</v>
      </c>
      <c r="H40" s="12">
        <v>114.464</v>
      </c>
      <c r="I40" s="12">
        <v>115.6</v>
      </c>
      <c r="J40" s="12">
        <v>119.94199999999999</v>
      </c>
      <c r="K40" s="12">
        <v>121.587</v>
      </c>
      <c r="L40" s="12">
        <v>120.628</v>
      </c>
      <c r="M40" s="12">
        <v>117.127</v>
      </c>
      <c r="N40" s="7">
        <f t="shared" si="0"/>
        <v>118.73349999999999</v>
      </c>
      <c r="O40" s="12">
        <f t="shared" si="1"/>
        <v>116.66866666666665</v>
      </c>
    </row>
    <row r="41" spans="1:15" x14ac:dyDescent="0.25">
      <c r="A41" s="10">
        <v>2011</v>
      </c>
      <c r="B41" s="12">
        <v>115.649</v>
      </c>
      <c r="C41" s="12">
        <v>117.50700000000001</v>
      </c>
      <c r="D41" s="12">
        <v>120.09099999999999</v>
      </c>
      <c r="E41" s="12">
        <v>121.14</v>
      </c>
      <c r="F41" s="12">
        <v>121.312</v>
      </c>
      <c r="G41" s="12">
        <v>119.72</v>
      </c>
      <c r="H41" s="12">
        <v>117.83</v>
      </c>
      <c r="I41" s="12">
        <v>120.624</v>
      </c>
      <c r="J41" s="12">
        <v>124.71599999999999</v>
      </c>
      <c r="K41" s="12">
        <v>126.96599999999999</v>
      </c>
      <c r="L41" s="12">
        <v>126.764</v>
      </c>
      <c r="M41" s="12">
        <v>123.203</v>
      </c>
      <c r="N41" s="7">
        <f t="shared" si="0"/>
        <v>121.29349999999998</v>
      </c>
      <c r="O41" s="12">
        <f t="shared" si="1"/>
        <v>121.05666666666667</v>
      </c>
    </row>
    <row r="42" spans="1:15" x14ac:dyDescent="0.25">
      <c r="A42" s="10">
        <v>2012</v>
      </c>
      <c r="B42" s="12">
        <v>121.896</v>
      </c>
      <c r="C42" s="12">
        <v>123.044</v>
      </c>
      <c r="D42" s="12">
        <v>126.94</v>
      </c>
      <c r="E42" s="12">
        <v>127.902</v>
      </c>
      <c r="F42" s="12">
        <v>127.163</v>
      </c>
      <c r="G42" s="12">
        <v>124.75700000000001</v>
      </c>
      <c r="H42" s="12">
        <v>121.75</v>
      </c>
      <c r="I42" s="12">
        <v>122.828</v>
      </c>
      <c r="J42" s="12">
        <v>127.851</v>
      </c>
      <c r="K42" s="12">
        <v>130.75899999999999</v>
      </c>
      <c r="L42" s="12">
        <v>129.09899999999999</v>
      </c>
      <c r="M42" s="12">
        <v>125.45399999999999</v>
      </c>
      <c r="N42" s="7">
        <f t="shared" si="0"/>
        <v>125.78691666666664</v>
      </c>
      <c r="O42" s="12">
        <f t="shared" si="1"/>
        <v>124.14299999999999</v>
      </c>
    </row>
    <row r="43" spans="1:15" x14ac:dyDescent="0.25">
      <c r="A43" s="10">
        <v>2013</v>
      </c>
      <c r="B43" s="12">
        <v>124.28</v>
      </c>
      <c r="C43" s="12">
        <v>125.768</v>
      </c>
      <c r="D43" s="12">
        <v>127.78700000000001</v>
      </c>
      <c r="E43" s="12">
        <v>128.16999999999999</v>
      </c>
      <c r="F43" s="12">
        <v>127.26300000000001</v>
      </c>
      <c r="G43" s="12">
        <v>125.574</v>
      </c>
      <c r="H43" s="12">
        <v>123.68300000000001</v>
      </c>
      <c r="I43" s="12">
        <v>125.422</v>
      </c>
      <c r="J43" s="12">
        <v>128.762</v>
      </c>
      <c r="K43" s="12">
        <v>130.078</v>
      </c>
      <c r="L43" s="12">
        <v>128.828</v>
      </c>
      <c r="M43" s="12">
        <v>125.821</v>
      </c>
      <c r="N43" s="7">
        <f t="shared" si="0"/>
        <v>126.78633333333333</v>
      </c>
      <c r="O43" s="12">
        <f t="shared" si="1"/>
        <v>125.95566666666667</v>
      </c>
    </row>
    <row r="44" spans="1:15" x14ac:dyDescent="0.25">
      <c r="A44" s="10">
        <v>2014</v>
      </c>
      <c r="B44" s="12">
        <v>123.658</v>
      </c>
      <c r="C44" s="12">
        <v>124.504</v>
      </c>
      <c r="D44" s="12">
        <v>127.648</v>
      </c>
      <c r="E44" s="12">
        <v>128.51599999999999</v>
      </c>
      <c r="F44" s="12">
        <v>128.02099999999999</v>
      </c>
      <c r="G44" s="12">
        <v>126.48</v>
      </c>
      <c r="H44" s="12">
        <v>123.818</v>
      </c>
      <c r="I44" s="12">
        <v>124.596</v>
      </c>
      <c r="J44" s="12">
        <v>129.30799999999999</v>
      </c>
      <c r="K44" s="12">
        <v>131.15700000000001</v>
      </c>
      <c r="L44" s="12">
        <v>128.30099999999999</v>
      </c>
      <c r="M44" s="12">
        <v>123.453</v>
      </c>
      <c r="N44" s="7">
        <f t="shared" si="0"/>
        <v>126.62166666666666</v>
      </c>
      <c r="O44" s="12">
        <f t="shared" si="1"/>
        <v>125.90733333333333</v>
      </c>
    </row>
    <row r="45" spans="1:15" x14ac:dyDescent="0.25">
      <c r="A45" s="10">
        <v>2015</v>
      </c>
      <c r="B45" s="12">
        <v>122.199</v>
      </c>
      <c r="C45" s="12">
        <v>124.036</v>
      </c>
      <c r="D45" s="12">
        <v>127.54</v>
      </c>
      <c r="E45" s="12">
        <v>128.19399999999999</v>
      </c>
      <c r="F45" s="12">
        <v>126.78700000000001</v>
      </c>
      <c r="G45" s="12">
        <v>124.419</v>
      </c>
      <c r="H45" s="12">
        <v>122.316</v>
      </c>
      <c r="N45" s="7">
        <f t="shared" si="0"/>
        <v>125.07014285714287</v>
      </c>
      <c r="O45" s="12">
        <f>AVERAGE(H45:J45)</f>
        <v>122.316</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24, 2015 (10:06:20 AM)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pane ySplit="11" topLeftCell="A12" activePane="bottomLeft" state="frozen"/>
      <selection activeCell="O31" sqref="O31"/>
      <selection pane="bottomLeft" activeCell="O31" sqref="O31"/>
    </sheetView>
  </sheetViews>
  <sheetFormatPr defaultRowHeight="15" x14ac:dyDescent="0.25"/>
  <cols>
    <col min="1" max="1" width="20" style="7" customWidth="1"/>
    <col min="2" max="253" width="8" style="7" customWidth="1"/>
    <col min="254" max="16384" width="9.140625" style="7"/>
  </cols>
  <sheetData>
    <row r="1" spans="1:15" ht="15.75" x14ac:dyDescent="0.25">
      <c r="A1" s="191" t="s">
        <v>0</v>
      </c>
      <c r="B1" s="189"/>
      <c r="C1" s="189"/>
      <c r="D1" s="189"/>
      <c r="E1" s="189"/>
      <c r="F1" s="189"/>
    </row>
    <row r="2" spans="1:15" ht="15.75" x14ac:dyDescent="0.25">
      <c r="A2" s="191" t="s">
        <v>1</v>
      </c>
      <c r="B2" s="189"/>
      <c r="C2" s="189"/>
      <c r="D2" s="189"/>
      <c r="E2" s="189"/>
      <c r="F2" s="189"/>
    </row>
    <row r="3" spans="1:15" x14ac:dyDescent="0.25">
      <c r="A3" s="189"/>
      <c r="B3" s="189"/>
      <c r="C3" s="189"/>
      <c r="D3" s="189"/>
      <c r="E3" s="189"/>
      <c r="F3" s="189"/>
    </row>
    <row r="4" spans="1:15" x14ac:dyDescent="0.25">
      <c r="A4" s="8" t="s">
        <v>2</v>
      </c>
      <c r="B4" s="188" t="s">
        <v>26</v>
      </c>
      <c r="C4" s="189"/>
      <c r="D4" s="189"/>
      <c r="E4" s="189"/>
      <c r="F4" s="189"/>
    </row>
    <row r="5" spans="1:15" x14ac:dyDescent="0.25">
      <c r="A5" s="192" t="s">
        <v>4</v>
      </c>
      <c r="B5" s="189"/>
      <c r="C5" s="189"/>
      <c r="D5" s="189"/>
      <c r="E5" s="189"/>
      <c r="F5" s="189"/>
    </row>
    <row r="6" spans="1:15" x14ac:dyDescent="0.25">
      <c r="A6" s="8" t="s">
        <v>5</v>
      </c>
      <c r="B6" s="188" t="s">
        <v>6</v>
      </c>
      <c r="C6" s="189"/>
      <c r="D6" s="189"/>
      <c r="E6" s="189"/>
      <c r="F6" s="189"/>
    </row>
    <row r="7" spans="1:15" x14ac:dyDescent="0.25">
      <c r="A7" s="8" t="s">
        <v>7</v>
      </c>
      <c r="B7" s="188" t="s">
        <v>27</v>
      </c>
      <c r="C7" s="189"/>
      <c r="D7" s="189"/>
      <c r="E7" s="189"/>
      <c r="F7" s="189"/>
    </row>
    <row r="8" spans="1:15" x14ac:dyDescent="0.25">
      <c r="A8" s="8" t="s">
        <v>9</v>
      </c>
      <c r="B8" s="188" t="s">
        <v>28</v>
      </c>
      <c r="C8" s="189"/>
      <c r="D8" s="189"/>
      <c r="E8" s="189"/>
      <c r="F8" s="189"/>
    </row>
    <row r="9" spans="1:15" x14ac:dyDescent="0.25">
      <c r="A9" s="8" t="s">
        <v>11</v>
      </c>
      <c r="B9" s="190" t="s">
        <v>29</v>
      </c>
      <c r="C9" s="189"/>
      <c r="D9" s="189"/>
      <c r="E9" s="189"/>
      <c r="F9" s="189"/>
    </row>
    <row r="11" spans="1:15" ht="27" thickBot="1" x14ac:dyDescent="0.3">
      <c r="A11" s="9" t="s">
        <v>13</v>
      </c>
      <c r="B11" s="9" t="s">
        <v>14</v>
      </c>
      <c r="C11" s="9" t="s">
        <v>15</v>
      </c>
      <c r="D11" s="9" t="s">
        <v>16</v>
      </c>
      <c r="E11" s="9" t="s">
        <v>17</v>
      </c>
      <c r="F11" s="9" t="s">
        <v>18</v>
      </c>
      <c r="G11" s="9" t="s">
        <v>19</v>
      </c>
      <c r="H11" s="9" t="s">
        <v>20</v>
      </c>
      <c r="I11" s="9" t="s">
        <v>21</v>
      </c>
      <c r="J11" s="9" t="s">
        <v>22</v>
      </c>
      <c r="K11" s="9" t="s">
        <v>23</v>
      </c>
      <c r="L11" s="9" t="s">
        <v>24</v>
      </c>
      <c r="M11" s="9" t="s">
        <v>25</v>
      </c>
      <c r="N11" s="18" t="s">
        <v>39</v>
      </c>
      <c r="O11" s="9" t="s">
        <v>62</v>
      </c>
    </row>
    <row r="12" spans="1:15" ht="15.75" thickTop="1" x14ac:dyDescent="0.25">
      <c r="A12" s="10">
        <v>1982</v>
      </c>
      <c r="B12" s="11">
        <v>95.7</v>
      </c>
      <c r="C12" s="11">
        <v>96.5</v>
      </c>
      <c r="D12" s="11">
        <v>96.4</v>
      </c>
      <c r="E12" s="11">
        <v>96.7</v>
      </c>
      <c r="F12" s="11">
        <v>97.3</v>
      </c>
      <c r="G12" s="11">
        <v>98</v>
      </c>
      <c r="H12" s="11">
        <v>98.3</v>
      </c>
      <c r="I12" s="11">
        <v>97.9</v>
      </c>
      <c r="J12" s="11">
        <v>98</v>
      </c>
      <c r="K12" s="11">
        <v>97.8</v>
      </c>
      <c r="L12" s="11">
        <v>97.7</v>
      </c>
      <c r="M12" s="11">
        <v>97.7</v>
      </c>
      <c r="N12" s="49">
        <f>AVERAGE(B12:M12)</f>
        <v>97.333333333333329</v>
      </c>
      <c r="O12" s="11">
        <f>AVERAGE(H12:J12)</f>
        <v>98.066666666666663</v>
      </c>
    </row>
    <row r="13" spans="1:15" x14ac:dyDescent="0.25">
      <c r="A13" s="10">
        <v>1983</v>
      </c>
      <c r="B13" s="11">
        <v>98.2</v>
      </c>
      <c r="C13" s="11">
        <v>98.6</v>
      </c>
      <c r="D13" s="11">
        <v>99.1</v>
      </c>
      <c r="E13" s="11">
        <v>99.6</v>
      </c>
      <c r="F13" s="11">
        <v>99.8</v>
      </c>
      <c r="G13" s="11">
        <v>99.6</v>
      </c>
      <c r="H13" s="11">
        <v>99.6</v>
      </c>
      <c r="I13" s="11">
        <v>99.6</v>
      </c>
      <c r="J13" s="11">
        <v>99.8</v>
      </c>
      <c r="K13" s="11">
        <v>99.9</v>
      </c>
      <c r="L13" s="11">
        <v>99.8</v>
      </c>
      <c r="M13" s="11">
        <v>100.2</v>
      </c>
      <c r="N13" s="49">
        <f t="shared" ref="N13:N45" si="0">AVERAGE(B13:M13)</f>
        <v>99.483333333333334</v>
      </c>
      <c r="O13" s="11">
        <f t="shared" ref="O13:O44" si="1">AVERAGE(H13:J13)</f>
        <v>99.666666666666671</v>
      </c>
    </row>
    <row r="14" spans="1:15" x14ac:dyDescent="0.25">
      <c r="A14" s="10">
        <v>1984</v>
      </c>
      <c r="B14" s="11">
        <v>102</v>
      </c>
      <c r="C14" s="11">
        <v>102.9</v>
      </c>
      <c r="D14" s="11">
        <v>102.9</v>
      </c>
      <c r="E14" s="11">
        <v>103</v>
      </c>
      <c r="F14" s="11">
        <v>102.7</v>
      </c>
      <c r="G14" s="11">
        <v>102.9</v>
      </c>
      <c r="H14" s="11">
        <v>103.2</v>
      </c>
      <c r="I14" s="11">
        <v>103.8</v>
      </c>
      <c r="J14" s="11">
        <v>103.6</v>
      </c>
      <c r="K14" s="11">
        <v>103.6</v>
      </c>
      <c r="L14" s="11">
        <v>103.5</v>
      </c>
      <c r="M14" s="11">
        <v>103.8</v>
      </c>
      <c r="N14" s="49">
        <f t="shared" si="0"/>
        <v>103.15833333333332</v>
      </c>
      <c r="O14" s="11">
        <f t="shared" si="1"/>
        <v>103.53333333333335</v>
      </c>
    </row>
    <row r="15" spans="1:15" x14ac:dyDescent="0.25">
      <c r="A15" s="10">
        <v>1985</v>
      </c>
      <c r="B15" s="11">
        <v>104.5</v>
      </c>
      <c r="C15" s="11">
        <v>105.3</v>
      </c>
      <c r="D15" s="11">
        <v>105.4</v>
      </c>
      <c r="E15" s="11">
        <v>105.3</v>
      </c>
      <c r="F15" s="11">
        <v>105.1</v>
      </c>
      <c r="G15" s="11">
        <v>105.3</v>
      </c>
      <c r="H15" s="11">
        <v>105.3</v>
      </c>
      <c r="I15" s="11">
        <v>105.4</v>
      </c>
      <c r="J15" s="11">
        <v>105.5</v>
      </c>
      <c r="K15" s="11">
        <v>105.6</v>
      </c>
      <c r="L15" s="11">
        <v>106</v>
      </c>
      <c r="M15" s="11">
        <v>106.7</v>
      </c>
      <c r="N15" s="49">
        <f t="shared" si="0"/>
        <v>105.44999999999999</v>
      </c>
      <c r="O15" s="11">
        <f t="shared" si="1"/>
        <v>105.39999999999999</v>
      </c>
    </row>
    <row r="16" spans="1:15" x14ac:dyDescent="0.25">
      <c r="A16" s="10">
        <v>1986</v>
      </c>
      <c r="B16" s="11">
        <v>107.5</v>
      </c>
      <c r="C16" s="11">
        <v>107.5</v>
      </c>
      <c r="D16" s="11">
        <v>107.5</v>
      </c>
      <c r="E16" s="11">
        <v>107.8</v>
      </c>
      <c r="F16" s="11">
        <v>108</v>
      </c>
      <c r="G16" s="11">
        <v>108.1</v>
      </c>
      <c r="H16" s="11">
        <v>109</v>
      </c>
      <c r="I16" s="11">
        <v>109.9</v>
      </c>
      <c r="J16" s="11">
        <v>110.1</v>
      </c>
      <c r="K16" s="11">
        <v>110.2</v>
      </c>
      <c r="L16" s="11">
        <v>110.5</v>
      </c>
      <c r="M16" s="11">
        <v>110.7</v>
      </c>
      <c r="N16" s="49">
        <f t="shared" si="0"/>
        <v>108.89999999999999</v>
      </c>
      <c r="O16" s="11">
        <f t="shared" si="1"/>
        <v>109.66666666666667</v>
      </c>
    </row>
    <row r="17" spans="1:15" x14ac:dyDescent="0.25">
      <c r="A17" s="10">
        <v>1987</v>
      </c>
      <c r="B17" s="11">
        <v>111.9</v>
      </c>
      <c r="C17" s="11">
        <v>112.3</v>
      </c>
      <c r="D17" s="11">
        <v>112.3</v>
      </c>
      <c r="E17" s="11">
        <v>112.6</v>
      </c>
      <c r="F17" s="11">
        <v>113.1</v>
      </c>
      <c r="G17" s="11">
        <v>113.6</v>
      </c>
      <c r="H17" s="11">
        <v>113.5</v>
      </c>
      <c r="I17" s="11">
        <v>113.6</v>
      </c>
      <c r="J17" s="11">
        <v>114</v>
      </c>
      <c r="K17" s="11">
        <v>114.1</v>
      </c>
      <c r="L17" s="11">
        <v>114.1</v>
      </c>
      <c r="M17" s="11">
        <v>114.5</v>
      </c>
      <c r="N17" s="49">
        <f t="shared" si="0"/>
        <v>113.3</v>
      </c>
      <c r="O17" s="11">
        <f t="shared" si="1"/>
        <v>113.7</v>
      </c>
    </row>
    <row r="18" spans="1:15" x14ac:dyDescent="0.25">
      <c r="A18" s="10">
        <v>1988</v>
      </c>
      <c r="B18" s="11">
        <v>115.4</v>
      </c>
      <c r="C18" s="11">
        <v>115.5</v>
      </c>
      <c r="D18" s="11">
        <v>115.7</v>
      </c>
      <c r="E18" s="11">
        <v>116.3</v>
      </c>
      <c r="F18" s="11">
        <v>116.8</v>
      </c>
      <c r="G18" s="11">
        <v>117.4</v>
      </c>
      <c r="H18" s="11">
        <v>118.5</v>
      </c>
      <c r="I18" s="11">
        <v>119.1</v>
      </c>
      <c r="J18" s="11">
        <v>119.8</v>
      </c>
      <c r="K18" s="11">
        <v>120</v>
      </c>
      <c r="L18" s="11">
        <v>119.9</v>
      </c>
      <c r="M18" s="11">
        <v>120.3</v>
      </c>
      <c r="N18" s="49">
        <f t="shared" si="0"/>
        <v>117.89166666666667</v>
      </c>
      <c r="O18" s="11">
        <f t="shared" si="1"/>
        <v>119.13333333333333</v>
      </c>
    </row>
    <row r="19" spans="1:15" x14ac:dyDescent="0.25">
      <c r="A19" s="10">
        <v>1989</v>
      </c>
      <c r="B19" s="11">
        <v>121.7</v>
      </c>
      <c r="C19" s="11">
        <v>122.4</v>
      </c>
      <c r="D19" s="11">
        <v>123.1</v>
      </c>
      <c r="E19" s="11">
        <v>123.7</v>
      </c>
      <c r="F19" s="11">
        <v>124.4</v>
      </c>
      <c r="G19" s="11">
        <v>124.6</v>
      </c>
      <c r="H19" s="11">
        <v>125.1</v>
      </c>
      <c r="I19" s="11">
        <v>125.3</v>
      </c>
      <c r="J19" s="11">
        <v>125.6</v>
      </c>
      <c r="K19" s="11">
        <v>126</v>
      </c>
      <c r="L19" s="11">
        <v>126.4</v>
      </c>
      <c r="M19" s="11">
        <v>126.9</v>
      </c>
      <c r="N19" s="49">
        <f t="shared" si="0"/>
        <v>124.60000000000002</v>
      </c>
      <c r="O19" s="11">
        <f t="shared" si="1"/>
        <v>125.33333333333333</v>
      </c>
    </row>
    <row r="20" spans="1:15" x14ac:dyDescent="0.25">
      <c r="A20" s="10">
        <v>1990</v>
      </c>
      <c r="B20" s="11">
        <v>129.69999999999999</v>
      </c>
      <c r="C20" s="11">
        <v>130.6</v>
      </c>
      <c r="D20" s="11">
        <v>130.9</v>
      </c>
      <c r="E20" s="11">
        <v>130.69999999999999</v>
      </c>
      <c r="F20" s="11">
        <v>130.69999999999999</v>
      </c>
      <c r="G20" s="11">
        <v>131.5</v>
      </c>
      <c r="H20" s="11">
        <v>132.1</v>
      </c>
      <c r="I20" s="11">
        <v>132.4</v>
      </c>
      <c r="J20" s="11">
        <v>132.69999999999999</v>
      </c>
      <c r="K20" s="11">
        <v>133.1</v>
      </c>
      <c r="L20" s="11">
        <v>133.5</v>
      </c>
      <c r="M20" s="11">
        <v>133.6</v>
      </c>
      <c r="N20" s="49">
        <f t="shared" si="0"/>
        <v>131.79166666666666</v>
      </c>
      <c r="O20" s="11">
        <f t="shared" si="1"/>
        <v>132.4</v>
      </c>
    </row>
    <row r="21" spans="1:15" x14ac:dyDescent="0.25">
      <c r="A21" s="10">
        <v>1991</v>
      </c>
      <c r="B21" s="11">
        <v>135.6</v>
      </c>
      <c r="C21" s="11">
        <v>135.69999999999999</v>
      </c>
      <c r="D21" s="11">
        <v>136.1</v>
      </c>
      <c r="E21" s="11">
        <v>136.9</v>
      </c>
      <c r="F21" s="11">
        <v>137</v>
      </c>
      <c r="G21" s="11">
        <v>137.4</v>
      </c>
      <c r="H21" s="11">
        <v>136.80000000000001</v>
      </c>
      <c r="I21" s="11">
        <v>136.4</v>
      </c>
      <c r="J21" s="11">
        <v>136.5</v>
      </c>
      <c r="K21" s="11">
        <v>136.19999999999999</v>
      </c>
      <c r="L21" s="11">
        <v>136.5</v>
      </c>
      <c r="M21" s="11">
        <v>136.9</v>
      </c>
      <c r="N21" s="49">
        <f t="shared" si="0"/>
        <v>136.50000000000003</v>
      </c>
      <c r="O21" s="11">
        <f t="shared" si="1"/>
        <v>136.56666666666669</v>
      </c>
    </row>
    <row r="22" spans="1:15" x14ac:dyDescent="0.25">
      <c r="A22" s="10">
        <v>1992</v>
      </c>
      <c r="B22" s="11">
        <v>137.4</v>
      </c>
      <c r="C22" s="11">
        <v>137.80000000000001</v>
      </c>
      <c r="D22" s="11">
        <v>138.4</v>
      </c>
      <c r="E22" s="11">
        <v>138.5</v>
      </c>
      <c r="F22" s="11">
        <v>137.9</v>
      </c>
      <c r="G22" s="11">
        <v>137.9</v>
      </c>
      <c r="H22" s="11">
        <v>137.80000000000001</v>
      </c>
      <c r="I22" s="11">
        <v>138.5</v>
      </c>
      <c r="J22" s="11">
        <v>138.9</v>
      </c>
      <c r="K22" s="11">
        <v>138.80000000000001</v>
      </c>
      <c r="L22" s="11">
        <v>138.80000000000001</v>
      </c>
      <c r="M22" s="11">
        <v>139.1</v>
      </c>
      <c r="N22" s="49">
        <f t="shared" si="0"/>
        <v>138.31666666666666</v>
      </c>
      <c r="O22" s="11">
        <f t="shared" si="1"/>
        <v>138.4</v>
      </c>
    </row>
    <row r="23" spans="1:15" x14ac:dyDescent="0.25">
      <c r="A23" s="10">
        <v>1993</v>
      </c>
      <c r="B23" s="11">
        <v>140.1</v>
      </c>
      <c r="C23" s="11">
        <v>140.19999999999999</v>
      </c>
      <c r="D23" s="11">
        <v>140.5</v>
      </c>
      <c r="E23" s="11">
        <v>140.9</v>
      </c>
      <c r="F23" s="11">
        <v>141.4</v>
      </c>
      <c r="G23" s="11">
        <v>140.80000000000001</v>
      </c>
      <c r="H23" s="11">
        <v>140.80000000000001</v>
      </c>
      <c r="I23" s="11">
        <v>141.19999999999999</v>
      </c>
      <c r="J23" s="11">
        <v>141.5</v>
      </c>
      <c r="K23" s="11">
        <v>142</v>
      </c>
      <c r="L23" s="11">
        <v>142.19999999999999</v>
      </c>
      <c r="M23" s="11">
        <v>142.9</v>
      </c>
      <c r="N23" s="49">
        <f t="shared" si="0"/>
        <v>141.20833333333334</v>
      </c>
      <c r="O23" s="11">
        <f t="shared" si="1"/>
        <v>141.16666666666666</v>
      </c>
    </row>
    <row r="24" spans="1:15" x14ac:dyDescent="0.25">
      <c r="A24" s="10">
        <v>1994</v>
      </c>
      <c r="B24" s="11">
        <v>143.80000000000001</v>
      </c>
      <c r="C24" s="11">
        <v>143.19999999999999</v>
      </c>
      <c r="D24" s="11">
        <v>143.4</v>
      </c>
      <c r="E24" s="11">
        <v>143.6</v>
      </c>
      <c r="F24" s="11">
        <v>143.69999999999999</v>
      </c>
      <c r="G24" s="11">
        <v>143.80000000000001</v>
      </c>
      <c r="H24" s="11">
        <v>144.4</v>
      </c>
      <c r="I24" s="11">
        <v>144.9</v>
      </c>
      <c r="J24" s="11">
        <v>145.1</v>
      </c>
      <c r="K24" s="11">
        <v>145.1</v>
      </c>
      <c r="L24" s="11">
        <v>145.30000000000001</v>
      </c>
      <c r="M24" s="11">
        <v>146.6</v>
      </c>
      <c r="N24" s="49">
        <f t="shared" si="0"/>
        <v>144.4083333333333</v>
      </c>
      <c r="O24" s="11">
        <f t="shared" si="1"/>
        <v>144.79999999999998</v>
      </c>
    </row>
    <row r="25" spans="1:15" x14ac:dyDescent="0.25">
      <c r="A25" s="10">
        <v>1995</v>
      </c>
      <c r="B25" s="11">
        <v>147.19999999999999</v>
      </c>
      <c r="C25" s="11">
        <v>147.30000000000001</v>
      </c>
      <c r="D25" s="11">
        <v>147.30000000000001</v>
      </c>
      <c r="E25" s="11">
        <v>148.30000000000001</v>
      </c>
      <c r="F25" s="11">
        <v>148.1</v>
      </c>
      <c r="G25" s="11">
        <v>147.80000000000001</v>
      </c>
      <c r="H25" s="11">
        <v>148</v>
      </c>
      <c r="I25" s="11">
        <v>148.30000000000001</v>
      </c>
      <c r="J25" s="11">
        <v>148.9</v>
      </c>
      <c r="K25" s="11">
        <v>149.30000000000001</v>
      </c>
      <c r="L25" s="11">
        <v>149.30000000000001</v>
      </c>
      <c r="M25" s="11">
        <v>149.80000000000001</v>
      </c>
      <c r="N25" s="49">
        <f t="shared" si="0"/>
        <v>148.29999999999998</v>
      </c>
      <c r="O25" s="11">
        <f t="shared" si="1"/>
        <v>148.4</v>
      </c>
    </row>
    <row r="26" spans="1:15" x14ac:dyDescent="0.25">
      <c r="A26" s="10">
        <v>1996</v>
      </c>
      <c r="B26" s="11">
        <v>150.80000000000001</v>
      </c>
      <c r="C26" s="11">
        <v>150.69999999999999</v>
      </c>
      <c r="D26" s="11">
        <v>151.5</v>
      </c>
      <c r="E26" s="11">
        <v>152.19999999999999</v>
      </c>
      <c r="F26" s="11">
        <v>151.9</v>
      </c>
      <c r="G26" s="11">
        <v>152.6</v>
      </c>
      <c r="H26" s="11">
        <v>153.1</v>
      </c>
      <c r="I26" s="11">
        <v>153.69999999999999</v>
      </c>
      <c r="J26" s="11">
        <v>154.5</v>
      </c>
      <c r="K26" s="11">
        <v>155.19999999999999</v>
      </c>
      <c r="L26" s="11">
        <v>155.69999999999999</v>
      </c>
      <c r="M26" s="11">
        <v>156.1</v>
      </c>
      <c r="N26" s="49">
        <f t="shared" si="0"/>
        <v>153.16666666666666</v>
      </c>
      <c r="O26" s="11">
        <f t="shared" si="1"/>
        <v>153.76666666666665</v>
      </c>
    </row>
    <row r="27" spans="1:15" x14ac:dyDescent="0.25">
      <c r="A27" s="10">
        <v>1997</v>
      </c>
      <c r="B27" s="11">
        <v>156.4</v>
      </c>
      <c r="C27" s="11">
        <v>156.4</v>
      </c>
      <c r="D27" s="11">
        <v>156.5</v>
      </c>
      <c r="E27" s="11">
        <v>156.5</v>
      </c>
      <c r="F27" s="11">
        <v>156.6</v>
      </c>
      <c r="G27" s="11">
        <v>156.6</v>
      </c>
      <c r="H27" s="11">
        <v>157</v>
      </c>
      <c r="I27" s="11">
        <v>157.6</v>
      </c>
      <c r="J27" s="11">
        <v>157.80000000000001</v>
      </c>
      <c r="K27" s="11">
        <v>158.1</v>
      </c>
      <c r="L27" s="11">
        <v>158.30000000000001</v>
      </c>
      <c r="M27" s="11">
        <v>158.5</v>
      </c>
      <c r="N27" s="49">
        <f t="shared" si="0"/>
        <v>157.19166666666663</v>
      </c>
      <c r="O27" s="11">
        <f t="shared" si="1"/>
        <v>157.46666666666667</v>
      </c>
    </row>
    <row r="28" spans="1:15" x14ac:dyDescent="0.25">
      <c r="A28" s="10">
        <v>1998</v>
      </c>
      <c r="B28" s="11">
        <v>159.6</v>
      </c>
      <c r="C28" s="11">
        <v>159.19999999999999</v>
      </c>
      <c r="D28" s="11">
        <v>159.4</v>
      </c>
      <c r="E28" s="11">
        <v>159.5</v>
      </c>
      <c r="F28" s="11">
        <v>159.9</v>
      </c>
      <c r="G28" s="11">
        <v>159.9</v>
      </c>
      <c r="H28" s="11">
        <v>160.19999999999999</v>
      </c>
      <c r="I28" s="11">
        <v>160.69999999999999</v>
      </c>
      <c r="J28" s="11">
        <v>160.80000000000001</v>
      </c>
      <c r="K28" s="11">
        <v>161.6</v>
      </c>
      <c r="L28" s="11">
        <v>161.69999999999999</v>
      </c>
      <c r="M28" s="11">
        <v>161.9</v>
      </c>
      <c r="N28" s="49">
        <f t="shared" si="0"/>
        <v>160.36666666666665</v>
      </c>
      <c r="O28" s="11">
        <f t="shared" si="1"/>
        <v>160.56666666666666</v>
      </c>
    </row>
    <row r="29" spans="1:15" x14ac:dyDescent="0.25">
      <c r="A29" s="10">
        <v>1999</v>
      </c>
      <c r="B29" s="11">
        <v>163.1</v>
      </c>
      <c r="C29" s="11">
        <v>163</v>
      </c>
      <c r="D29" s="11">
        <v>162.9</v>
      </c>
      <c r="E29" s="11">
        <v>163</v>
      </c>
      <c r="F29" s="11">
        <v>163.30000000000001</v>
      </c>
      <c r="G29" s="11">
        <v>163.30000000000001</v>
      </c>
      <c r="H29" s="11">
        <v>163.4</v>
      </c>
      <c r="I29" s="11">
        <v>163.9</v>
      </c>
      <c r="J29" s="11">
        <v>164.3</v>
      </c>
      <c r="K29" s="11">
        <v>164.7</v>
      </c>
      <c r="L29" s="11">
        <v>164.9</v>
      </c>
      <c r="M29" s="11">
        <v>165.2</v>
      </c>
      <c r="N29" s="49">
        <f t="shared" si="0"/>
        <v>163.75000000000003</v>
      </c>
      <c r="O29" s="11">
        <f t="shared" si="1"/>
        <v>163.86666666666667</v>
      </c>
    </row>
    <row r="30" spans="1:15" x14ac:dyDescent="0.25">
      <c r="A30" s="10">
        <v>2000</v>
      </c>
      <c r="B30" s="11">
        <v>165.9</v>
      </c>
      <c r="C30" s="11">
        <v>166.1</v>
      </c>
      <c r="D30" s="11">
        <v>166.4</v>
      </c>
      <c r="E30" s="11">
        <v>166.5</v>
      </c>
      <c r="F30" s="11">
        <v>167.2</v>
      </c>
      <c r="G30" s="11">
        <v>167.3</v>
      </c>
      <c r="H30" s="11">
        <v>168</v>
      </c>
      <c r="I30" s="11">
        <v>168.6</v>
      </c>
      <c r="J30" s="11">
        <v>168.8</v>
      </c>
      <c r="K30" s="11">
        <v>169</v>
      </c>
      <c r="L30" s="11">
        <v>168.8</v>
      </c>
      <c r="M30" s="11">
        <v>169.8</v>
      </c>
      <c r="N30" s="49">
        <f t="shared" si="0"/>
        <v>167.69999999999996</v>
      </c>
      <c r="O30" s="11">
        <f t="shared" si="1"/>
        <v>168.46666666666667</v>
      </c>
    </row>
    <row r="31" spans="1:15" x14ac:dyDescent="0.25">
      <c r="A31" s="10">
        <v>2001</v>
      </c>
      <c r="B31" s="11">
        <v>170.8</v>
      </c>
      <c r="C31" s="11">
        <v>171.2</v>
      </c>
      <c r="D31" s="11">
        <v>171.6</v>
      </c>
      <c r="E31" s="11">
        <v>171.9</v>
      </c>
      <c r="F31" s="11">
        <v>172.3</v>
      </c>
      <c r="G31" s="11">
        <v>172.8</v>
      </c>
      <c r="H31" s="11">
        <v>173.4</v>
      </c>
      <c r="I31" s="11">
        <v>173.8</v>
      </c>
      <c r="J31" s="11">
        <v>174</v>
      </c>
      <c r="K31" s="11">
        <v>174.8</v>
      </c>
      <c r="L31" s="11">
        <v>174.5</v>
      </c>
      <c r="M31" s="11">
        <v>174.6</v>
      </c>
      <c r="N31" s="49">
        <f t="shared" si="0"/>
        <v>172.97499999999999</v>
      </c>
      <c r="O31" s="11">
        <f t="shared" si="1"/>
        <v>173.73333333333335</v>
      </c>
    </row>
    <row r="32" spans="1:15" x14ac:dyDescent="0.25">
      <c r="A32" s="10">
        <v>2002</v>
      </c>
      <c r="B32" s="11">
        <v>175.7</v>
      </c>
      <c r="C32" s="11">
        <v>175.8</v>
      </c>
      <c r="D32" s="11">
        <v>176.1</v>
      </c>
      <c r="E32" s="11">
        <v>176.1</v>
      </c>
      <c r="F32" s="11">
        <v>175.7</v>
      </c>
      <c r="G32" s="11">
        <v>175.7</v>
      </c>
      <c r="H32" s="11">
        <v>176</v>
      </c>
      <c r="I32" s="11">
        <v>175.9</v>
      </c>
      <c r="J32" s="11">
        <v>176.2</v>
      </c>
      <c r="K32" s="11">
        <v>176.3</v>
      </c>
      <c r="L32" s="11">
        <v>176.6</v>
      </c>
      <c r="M32" s="11">
        <v>177.1</v>
      </c>
      <c r="N32" s="49">
        <f t="shared" si="0"/>
        <v>176.10000000000002</v>
      </c>
      <c r="O32" s="11">
        <f t="shared" si="1"/>
        <v>176.0333333333333</v>
      </c>
    </row>
    <row r="33" spans="1:15" x14ac:dyDescent="0.25">
      <c r="A33" s="10">
        <v>2003</v>
      </c>
      <c r="B33" s="11">
        <v>177.4</v>
      </c>
      <c r="C33" s="11">
        <v>178.3</v>
      </c>
      <c r="D33" s="11">
        <v>178.5</v>
      </c>
      <c r="E33" s="11">
        <v>178.3</v>
      </c>
      <c r="F33" s="11">
        <v>178.7</v>
      </c>
      <c r="G33" s="11">
        <v>179.5</v>
      </c>
      <c r="H33" s="11">
        <v>179.6</v>
      </c>
      <c r="I33" s="11">
        <v>180.2</v>
      </c>
      <c r="J33" s="11">
        <v>180.7</v>
      </c>
      <c r="K33" s="11">
        <v>181.7</v>
      </c>
      <c r="L33" s="11">
        <v>182.4</v>
      </c>
      <c r="M33" s="11">
        <v>183.6</v>
      </c>
      <c r="N33" s="49">
        <f t="shared" si="0"/>
        <v>179.90833333333333</v>
      </c>
      <c r="O33" s="11">
        <f t="shared" si="1"/>
        <v>180.16666666666666</v>
      </c>
    </row>
    <row r="34" spans="1:15" x14ac:dyDescent="0.25">
      <c r="A34" s="10">
        <v>2004</v>
      </c>
      <c r="B34" s="11">
        <v>183.8</v>
      </c>
      <c r="C34" s="11">
        <v>184</v>
      </c>
      <c r="D34" s="11">
        <v>184.4</v>
      </c>
      <c r="E34" s="11">
        <v>184.5</v>
      </c>
      <c r="F34" s="11">
        <v>186</v>
      </c>
      <c r="G34" s="11">
        <v>186.4</v>
      </c>
      <c r="H34" s="11">
        <v>186.8</v>
      </c>
      <c r="I34" s="11">
        <v>186.9</v>
      </c>
      <c r="J34" s="11">
        <v>186.8</v>
      </c>
      <c r="K34" s="11">
        <v>187.9</v>
      </c>
      <c r="L34" s="11">
        <v>188.1</v>
      </c>
      <c r="M34" s="11">
        <v>188.4</v>
      </c>
      <c r="N34" s="49">
        <f t="shared" si="0"/>
        <v>186.16666666666666</v>
      </c>
      <c r="O34" s="11">
        <f t="shared" si="1"/>
        <v>186.83333333333334</v>
      </c>
    </row>
    <row r="35" spans="1:15" x14ac:dyDescent="0.25">
      <c r="A35" s="10">
        <v>2005</v>
      </c>
      <c r="B35" s="11">
        <v>189</v>
      </c>
      <c r="C35" s="11">
        <v>188.8</v>
      </c>
      <c r="D35" s="11">
        <v>189.1</v>
      </c>
      <c r="E35" s="11">
        <v>190.1</v>
      </c>
      <c r="F35" s="11">
        <v>190.4</v>
      </c>
      <c r="G35" s="11">
        <v>190.3</v>
      </c>
      <c r="H35" s="11">
        <v>190.6</v>
      </c>
      <c r="I35" s="11">
        <v>190.6</v>
      </c>
      <c r="J35" s="11">
        <v>191.1</v>
      </c>
      <c r="K35" s="11">
        <v>191.8</v>
      </c>
      <c r="L35" s="11">
        <v>192.1</v>
      </c>
      <c r="M35" s="11">
        <v>192.5</v>
      </c>
      <c r="N35" s="49">
        <f t="shared" si="0"/>
        <v>190.5333333333333</v>
      </c>
      <c r="O35" s="11">
        <f t="shared" si="1"/>
        <v>190.76666666666665</v>
      </c>
    </row>
    <row r="36" spans="1:15" x14ac:dyDescent="0.25">
      <c r="A36" s="10">
        <v>2006</v>
      </c>
      <c r="B36" s="11">
        <v>193.8</v>
      </c>
      <c r="C36" s="11">
        <v>193.7</v>
      </c>
      <c r="D36" s="11">
        <v>193.8</v>
      </c>
      <c r="E36" s="11">
        <v>193.4</v>
      </c>
      <c r="F36" s="11">
        <v>193.9</v>
      </c>
      <c r="G36" s="11">
        <v>194.2</v>
      </c>
      <c r="H36" s="11">
        <v>194.6</v>
      </c>
      <c r="I36" s="11">
        <v>195.2</v>
      </c>
      <c r="J36" s="11">
        <v>195.9</v>
      </c>
      <c r="K36" s="11">
        <v>196.7</v>
      </c>
      <c r="L36" s="11">
        <v>196.5</v>
      </c>
      <c r="M36" s="11">
        <v>196.5</v>
      </c>
      <c r="N36" s="49">
        <f t="shared" si="0"/>
        <v>194.85</v>
      </c>
      <c r="O36" s="11">
        <f t="shared" si="1"/>
        <v>195.23333333333332</v>
      </c>
    </row>
    <row r="37" spans="1:15" x14ac:dyDescent="0.25">
      <c r="A37" s="10">
        <v>2007</v>
      </c>
      <c r="B37" s="12">
        <v>198.28</v>
      </c>
      <c r="C37" s="12">
        <v>199.54</v>
      </c>
      <c r="D37" s="12">
        <v>200.05600000000001</v>
      </c>
      <c r="E37" s="12">
        <v>200.488</v>
      </c>
      <c r="F37" s="12">
        <v>201.47800000000001</v>
      </c>
      <c r="G37" s="12">
        <v>202.185</v>
      </c>
      <c r="H37" s="12">
        <v>202.82300000000001</v>
      </c>
      <c r="I37" s="12">
        <v>203.61</v>
      </c>
      <c r="J37" s="12">
        <v>204.584</v>
      </c>
      <c r="K37" s="12">
        <v>205.428</v>
      </c>
      <c r="L37" s="12">
        <v>205.76300000000001</v>
      </c>
      <c r="M37" s="12">
        <v>206.14099999999999</v>
      </c>
      <c r="N37" s="49">
        <f t="shared" si="0"/>
        <v>202.53133333333335</v>
      </c>
      <c r="O37" s="12">
        <f t="shared" si="1"/>
        <v>203.67233333333334</v>
      </c>
    </row>
    <row r="38" spans="1:15" x14ac:dyDescent="0.25">
      <c r="A38" s="10">
        <v>2008</v>
      </c>
      <c r="B38" s="12">
        <v>208.05500000000001</v>
      </c>
      <c r="C38" s="12">
        <v>208.67400000000001</v>
      </c>
      <c r="D38" s="12">
        <v>208.92699999999999</v>
      </c>
      <c r="E38" s="12">
        <v>210.559</v>
      </c>
      <c r="F38" s="12">
        <v>211.43799999999999</v>
      </c>
      <c r="G38" s="12">
        <v>212.7</v>
      </c>
      <c r="H38" s="12">
        <v>214.66200000000001</v>
      </c>
      <c r="I38" s="12">
        <v>215.85</v>
      </c>
      <c r="J38" s="12">
        <v>217.09800000000001</v>
      </c>
      <c r="K38" s="12">
        <v>218.14099999999999</v>
      </c>
      <c r="L38" s="12">
        <v>218.178</v>
      </c>
      <c r="M38" s="12">
        <v>218.26900000000001</v>
      </c>
      <c r="N38" s="49">
        <f t="shared" si="0"/>
        <v>213.54591666666661</v>
      </c>
      <c r="O38" s="12">
        <f t="shared" si="1"/>
        <v>215.87</v>
      </c>
    </row>
    <row r="39" spans="1:15" x14ac:dyDescent="0.25">
      <c r="A39" s="10">
        <v>2009</v>
      </c>
      <c r="B39" s="12">
        <v>219.12299999999999</v>
      </c>
      <c r="C39" s="12">
        <v>218.64500000000001</v>
      </c>
      <c r="D39" s="12">
        <v>218.119</v>
      </c>
      <c r="E39" s="12">
        <v>217.65299999999999</v>
      </c>
      <c r="F39" s="12">
        <v>217.30799999999999</v>
      </c>
      <c r="G39" s="12">
        <v>217.25800000000001</v>
      </c>
      <c r="H39" s="12">
        <v>216.80500000000001</v>
      </c>
      <c r="I39" s="12">
        <v>216.95699999999999</v>
      </c>
      <c r="J39" s="12">
        <v>216.73400000000001</v>
      </c>
      <c r="K39" s="12">
        <v>217.12299999999999</v>
      </c>
      <c r="L39" s="12">
        <v>216.85300000000001</v>
      </c>
      <c r="M39" s="12">
        <v>217.18600000000001</v>
      </c>
      <c r="N39" s="49">
        <f t="shared" si="0"/>
        <v>217.48033333333333</v>
      </c>
      <c r="O39" s="12">
        <f t="shared" si="1"/>
        <v>216.83199999999999</v>
      </c>
    </row>
    <row r="40" spans="1:15" x14ac:dyDescent="0.25">
      <c r="A40" s="10">
        <v>2010</v>
      </c>
      <c r="B40" s="12">
        <v>218.35400000000001</v>
      </c>
      <c r="C40" s="12">
        <v>218.29900000000001</v>
      </c>
      <c r="D40" s="12">
        <v>218.50200000000001</v>
      </c>
      <c r="E40" s="12">
        <v>218.73</v>
      </c>
      <c r="F40" s="12">
        <v>218.84399999999999</v>
      </c>
      <c r="G40" s="12">
        <v>218.73</v>
      </c>
      <c r="H40" s="12">
        <v>218.78399999999999</v>
      </c>
      <c r="I40" s="12">
        <v>219.17500000000001</v>
      </c>
      <c r="J40" s="12">
        <v>219.81700000000001</v>
      </c>
      <c r="K40" s="12">
        <v>220.19900000000001</v>
      </c>
      <c r="L40" s="12">
        <v>220.245</v>
      </c>
      <c r="M40" s="12">
        <v>220.50800000000001</v>
      </c>
      <c r="N40" s="49">
        <f t="shared" si="0"/>
        <v>219.18224999999995</v>
      </c>
      <c r="O40" s="12">
        <f t="shared" si="1"/>
        <v>219.2586666666667</v>
      </c>
    </row>
    <row r="41" spans="1:15" x14ac:dyDescent="0.25">
      <c r="A41" s="10">
        <v>2011</v>
      </c>
      <c r="B41" s="12">
        <v>222.38499999999999</v>
      </c>
      <c r="C41" s="12">
        <v>223.273</v>
      </c>
      <c r="D41" s="12">
        <v>224.82499999999999</v>
      </c>
      <c r="E41" s="12">
        <v>225.667</v>
      </c>
      <c r="F41" s="12">
        <v>226.47300000000001</v>
      </c>
      <c r="G41" s="12">
        <v>226.81299999999999</v>
      </c>
      <c r="H41" s="12">
        <v>227.70099999999999</v>
      </c>
      <c r="I41" s="12">
        <v>228.95699999999999</v>
      </c>
      <c r="J41" s="12">
        <v>229.965</v>
      </c>
      <c r="K41" s="12">
        <v>230.42</v>
      </c>
      <c r="L41" s="12">
        <v>230.18600000000001</v>
      </c>
      <c r="M41" s="12">
        <v>230.642</v>
      </c>
      <c r="N41" s="49">
        <f t="shared" si="0"/>
        <v>227.27558333333332</v>
      </c>
      <c r="O41" s="12">
        <f t="shared" si="1"/>
        <v>228.87433333333334</v>
      </c>
    </row>
    <row r="42" spans="1:15" x14ac:dyDescent="0.25">
      <c r="A42" s="10">
        <v>2012</v>
      </c>
      <c r="B42" s="12">
        <v>232.05199999999999</v>
      </c>
      <c r="C42" s="12">
        <v>231.971</v>
      </c>
      <c r="D42" s="12">
        <v>232.24</v>
      </c>
      <c r="E42" s="12">
        <v>232.63300000000001</v>
      </c>
      <c r="F42" s="12">
        <v>232.70500000000001</v>
      </c>
      <c r="G42" s="12">
        <v>232.97399999999999</v>
      </c>
      <c r="H42" s="12">
        <v>233.029</v>
      </c>
      <c r="I42" s="12">
        <v>233.52600000000001</v>
      </c>
      <c r="J42" s="12">
        <v>233.61</v>
      </c>
      <c r="K42" s="12">
        <v>234.13</v>
      </c>
      <c r="L42" s="12">
        <v>234.15700000000001</v>
      </c>
      <c r="M42" s="12">
        <v>234.61799999999999</v>
      </c>
      <c r="N42" s="49">
        <f t="shared" si="0"/>
        <v>233.13708333333338</v>
      </c>
      <c r="O42" s="12">
        <f t="shared" si="1"/>
        <v>233.38833333333332</v>
      </c>
    </row>
    <row r="43" spans="1:15" x14ac:dyDescent="0.25">
      <c r="A43" s="10">
        <v>2013</v>
      </c>
      <c r="B43" s="12">
        <v>235.58600000000001</v>
      </c>
      <c r="C43" s="12">
        <v>235.55699999999999</v>
      </c>
      <c r="D43" s="12">
        <v>235.61099999999999</v>
      </c>
      <c r="E43" s="12">
        <v>236.02600000000001</v>
      </c>
      <c r="F43" s="12">
        <v>235.71199999999999</v>
      </c>
      <c r="G43" s="12">
        <v>236.10400000000001</v>
      </c>
      <c r="H43" s="12">
        <v>236.32300000000001</v>
      </c>
      <c r="I43" s="12">
        <v>236.762</v>
      </c>
      <c r="J43" s="12">
        <v>236.86600000000001</v>
      </c>
      <c r="K43" s="12">
        <v>237.14699999999999</v>
      </c>
      <c r="L43" s="12">
        <v>236.94800000000001</v>
      </c>
      <c r="M43" s="12">
        <v>237.15899999999999</v>
      </c>
      <c r="N43" s="49">
        <f t="shared" si="0"/>
        <v>236.31674999999998</v>
      </c>
      <c r="O43" s="12">
        <f t="shared" si="1"/>
        <v>236.65033333333335</v>
      </c>
    </row>
    <row r="44" spans="1:15" x14ac:dyDescent="0.25">
      <c r="A44" s="10">
        <v>2014</v>
      </c>
      <c r="B44" s="12">
        <v>238.114</v>
      </c>
      <c r="C44" s="12">
        <v>238.785</v>
      </c>
      <c r="D44" s="12">
        <v>239.66200000000001</v>
      </c>
      <c r="E44" s="12">
        <v>240.58600000000001</v>
      </c>
      <c r="F44" s="12">
        <v>241.48500000000001</v>
      </c>
      <c r="G44" s="12">
        <v>241.47499999999999</v>
      </c>
      <c r="H44" s="12">
        <v>242.131</v>
      </c>
      <c r="I44" s="12">
        <v>243.05199999999999</v>
      </c>
      <c r="J44" s="12">
        <v>243.89699999999999</v>
      </c>
      <c r="K44" s="12">
        <v>244.36500000000001</v>
      </c>
      <c r="L44" s="12">
        <v>244.476</v>
      </c>
      <c r="M44" s="12">
        <v>245.124</v>
      </c>
      <c r="N44" s="49">
        <f t="shared" si="0"/>
        <v>241.92933333333329</v>
      </c>
      <c r="O44" s="12">
        <f t="shared" si="1"/>
        <v>243.02666666666664</v>
      </c>
    </row>
    <row r="45" spans="1:15" x14ac:dyDescent="0.25">
      <c r="A45" s="10">
        <v>2015</v>
      </c>
      <c r="B45" s="12">
        <v>245.661</v>
      </c>
      <c r="C45" s="12">
        <v>245.733</v>
      </c>
      <c r="D45" s="12">
        <v>245.23</v>
      </c>
      <c r="E45" s="12">
        <v>245.268</v>
      </c>
      <c r="F45" s="12">
        <v>245.274</v>
      </c>
      <c r="G45" s="12">
        <v>245.727</v>
      </c>
      <c r="H45" s="12">
        <v>246.02</v>
      </c>
      <c r="N45" s="49">
        <f t="shared" si="0"/>
        <v>245.55900000000003</v>
      </c>
      <c r="O45" s="12">
        <f>AVERAGE(H45:J45)</f>
        <v>246.02</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24, 2015 (09:52:51 AM)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pane ySplit="11" topLeftCell="A27" activePane="bottomLeft" state="frozen"/>
      <selection activeCell="O31" sqref="O31"/>
      <selection pane="bottomLeft" activeCell="O31" sqref="O31"/>
    </sheetView>
  </sheetViews>
  <sheetFormatPr defaultRowHeight="15" x14ac:dyDescent="0.25"/>
  <cols>
    <col min="1" max="1" width="20" style="7" customWidth="1"/>
    <col min="2" max="255" width="8" style="7" customWidth="1"/>
    <col min="256" max="16384" width="9.140625" style="7"/>
  </cols>
  <sheetData>
    <row r="1" spans="1:16" ht="15.75" x14ac:dyDescent="0.25">
      <c r="A1" s="191" t="s">
        <v>0</v>
      </c>
      <c r="B1" s="189"/>
      <c r="C1" s="189"/>
      <c r="D1" s="189"/>
      <c r="E1" s="189"/>
      <c r="F1" s="189"/>
    </row>
    <row r="2" spans="1:16" ht="15.75" x14ac:dyDescent="0.25">
      <c r="A2" s="191" t="s">
        <v>1</v>
      </c>
      <c r="B2" s="189"/>
      <c r="C2" s="189"/>
      <c r="D2" s="189"/>
      <c r="E2" s="189"/>
      <c r="F2" s="189"/>
    </row>
    <row r="3" spans="1:16" x14ac:dyDescent="0.25">
      <c r="A3" s="189"/>
      <c r="B3" s="189"/>
      <c r="C3" s="189"/>
      <c r="D3" s="189"/>
      <c r="E3" s="189"/>
      <c r="F3" s="189"/>
    </row>
    <row r="4" spans="1:16" ht="15" customHeight="1" x14ac:dyDescent="0.25">
      <c r="A4" s="8" t="s">
        <v>2</v>
      </c>
      <c r="B4" s="188" t="s">
        <v>36</v>
      </c>
      <c r="C4" s="189"/>
      <c r="D4" s="189"/>
      <c r="E4" s="189"/>
      <c r="F4" s="189"/>
    </row>
    <row r="5" spans="1:16" x14ac:dyDescent="0.25">
      <c r="A5" s="192" t="s">
        <v>4</v>
      </c>
      <c r="B5" s="189"/>
      <c r="C5" s="189"/>
      <c r="D5" s="189"/>
      <c r="E5" s="189"/>
      <c r="F5" s="189"/>
    </row>
    <row r="6" spans="1:16" ht="15" customHeight="1" x14ac:dyDescent="0.25">
      <c r="A6" s="8" t="s">
        <v>5</v>
      </c>
      <c r="B6" s="188" t="s">
        <v>6</v>
      </c>
      <c r="C6" s="189"/>
      <c r="D6" s="189"/>
      <c r="E6" s="189"/>
      <c r="F6" s="189"/>
    </row>
    <row r="7" spans="1:16" ht="15" customHeight="1" x14ac:dyDescent="0.25">
      <c r="A7" s="8" t="s">
        <v>7</v>
      </c>
      <c r="B7" s="188" t="s">
        <v>37</v>
      </c>
      <c r="C7" s="189"/>
      <c r="D7" s="189"/>
      <c r="E7" s="189"/>
      <c r="F7" s="189"/>
    </row>
    <row r="8" spans="1:16" ht="15" customHeight="1" x14ac:dyDescent="0.25">
      <c r="A8" s="8" t="s">
        <v>9</v>
      </c>
      <c r="B8" s="188" t="s">
        <v>28</v>
      </c>
      <c r="C8" s="189"/>
      <c r="D8" s="189"/>
      <c r="E8" s="189"/>
      <c r="F8" s="189"/>
    </row>
    <row r="9" spans="1:16" x14ac:dyDescent="0.25">
      <c r="A9" s="8" t="s">
        <v>11</v>
      </c>
      <c r="B9" s="190" t="s">
        <v>38</v>
      </c>
      <c r="C9" s="189"/>
      <c r="D9" s="189"/>
      <c r="E9" s="189"/>
      <c r="F9" s="189"/>
    </row>
    <row r="11" spans="1:16" ht="27" thickBot="1" x14ac:dyDescent="0.3">
      <c r="A11" s="9" t="s">
        <v>13</v>
      </c>
      <c r="B11" s="9" t="s">
        <v>14</v>
      </c>
      <c r="C11" s="9" t="s">
        <v>15</v>
      </c>
      <c r="D11" s="9" t="s">
        <v>16</v>
      </c>
      <c r="E11" s="9" t="s">
        <v>17</v>
      </c>
      <c r="F11" s="9" t="s">
        <v>18</v>
      </c>
      <c r="G11" s="9" t="s">
        <v>19</v>
      </c>
      <c r="H11" s="9" t="s">
        <v>20</v>
      </c>
      <c r="I11" s="9" t="s">
        <v>21</v>
      </c>
      <c r="J11" s="9" t="s">
        <v>22</v>
      </c>
      <c r="K11" s="9" t="s">
        <v>23</v>
      </c>
      <c r="L11" s="9" t="s">
        <v>24</v>
      </c>
      <c r="M11" s="9" t="s">
        <v>25</v>
      </c>
      <c r="N11" s="9" t="s">
        <v>39</v>
      </c>
      <c r="O11" s="9" t="s">
        <v>62</v>
      </c>
    </row>
    <row r="12" spans="1:16" ht="15.75" thickTop="1" x14ac:dyDescent="0.25">
      <c r="A12" s="10">
        <v>1982</v>
      </c>
      <c r="B12" s="11">
        <v>88.3</v>
      </c>
      <c r="C12" s="11">
        <v>89.1</v>
      </c>
      <c r="D12" s="11">
        <v>89.9</v>
      </c>
      <c r="E12" s="11">
        <v>90.6</v>
      </c>
      <c r="F12" s="11">
        <v>91.2</v>
      </c>
      <c r="G12" s="11">
        <v>91.9</v>
      </c>
      <c r="H12" s="11">
        <v>92.9</v>
      </c>
      <c r="I12" s="11">
        <v>93.8</v>
      </c>
      <c r="J12" s="11">
        <v>94.5</v>
      </c>
      <c r="K12" s="11">
        <v>95.3</v>
      </c>
      <c r="L12" s="11">
        <v>96.2</v>
      </c>
      <c r="M12" s="11">
        <v>96.8</v>
      </c>
      <c r="N12" s="7">
        <f t="shared" ref="N12:N45" si="0">AVERAGE(B12:M12)</f>
        <v>92.541666666666671</v>
      </c>
      <c r="O12" s="11">
        <f>AVERAGE(H12:J12)</f>
        <v>93.733333333333334</v>
      </c>
    </row>
    <row r="13" spans="1:16" x14ac:dyDescent="0.25">
      <c r="A13" s="10">
        <v>1983</v>
      </c>
      <c r="B13" s="11">
        <v>97.7</v>
      </c>
      <c r="C13" s="11">
        <v>98.8</v>
      </c>
      <c r="D13" s="11">
        <v>99.1</v>
      </c>
      <c r="E13" s="11">
        <v>99.4</v>
      </c>
      <c r="F13" s="11">
        <v>99.7</v>
      </c>
      <c r="G13" s="11">
        <v>100</v>
      </c>
      <c r="H13" s="11">
        <v>100.7</v>
      </c>
      <c r="I13" s="11">
        <v>101.3</v>
      </c>
      <c r="J13" s="11">
        <v>101.7</v>
      </c>
      <c r="K13" s="11">
        <v>102.2</v>
      </c>
      <c r="L13" s="11">
        <v>102.7</v>
      </c>
      <c r="M13" s="11">
        <v>103.1</v>
      </c>
      <c r="N13" s="7">
        <f t="shared" si="0"/>
        <v>100.53333333333335</v>
      </c>
      <c r="O13" s="11">
        <f t="shared" ref="O13:O44" si="1">AVERAGE(H13:J13)</f>
        <v>101.23333333333333</v>
      </c>
      <c r="P13" s="102">
        <f>N13/N12</f>
        <v>1.0863574966231428</v>
      </c>
    </row>
    <row r="14" spans="1:16" x14ac:dyDescent="0.25">
      <c r="A14" s="10">
        <v>1984</v>
      </c>
      <c r="B14" s="11">
        <v>104</v>
      </c>
      <c r="C14" s="11">
        <v>105.1</v>
      </c>
      <c r="D14" s="11">
        <v>105.5</v>
      </c>
      <c r="E14" s="11">
        <v>105.8</v>
      </c>
      <c r="F14" s="11">
        <v>106.2</v>
      </c>
      <c r="G14" s="11">
        <v>106.5</v>
      </c>
      <c r="H14" s="11">
        <v>107.1</v>
      </c>
      <c r="I14" s="11">
        <v>107.6</v>
      </c>
      <c r="J14" s="11">
        <v>107.9</v>
      </c>
      <c r="K14" s="11">
        <v>108.6</v>
      </c>
      <c r="L14" s="11">
        <v>109.2</v>
      </c>
      <c r="M14" s="11">
        <v>109.5</v>
      </c>
      <c r="N14" s="7">
        <f t="shared" si="0"/>
        <v>106.91666666666667</v>
      </c>
      <c r="O14" s="11">
        <f t="shared" si="1"/>
        <v>107.53333333333335</v>
      </c>
      <c r="P14" s="102">
        <f t="shared" ref="P14:P45" si="2">N14/N13</f>
        <v>1.0634946949602122</v>
      </c>
    </row>
    <row r="15" spans="1:16" x14ac:dyDescent="0.25">
      <c r="A15" s="10">
        <v>1985</v>
      </c>
      <c r="B15" s="11">
        <v>110.2</v>
      </c>
      <c r="C15" s="11">
        <v>111</v>
      </c>
      <c r="D15" s="11">
        <v>111.7</v>
      </c>
      <c r="E15" s="11">
        <v>112.1</v>
      </c>
      <c r="F15" s="11">
        <v>112.6</v>
      </c>
      <c r="G15" s="11">
        <v>113.2</v>
      </c>
      <c r="H15" s="11">
        <v>113.8</v>
      </c>
      <c r="I15" s="11">
        <v>114.5</v>
      </c>
      <c r="J15" s="11">
        <v>115</v>
      </c>
      <c r="K15" s="11">
        <v>115.6</v>
      </c>
      <c r="L15" s="11">
        <v>116.3</v>
      </c>
      <c r="M15" s="11">
        <v>116.8</v>
      </c>
      <c r="N15" s="7">
        <f t="shared" si="0"/>
        <v>113.56666666666666</v>
      </c>
      <c r="O15" s="11">
        <f t="shared" si="1"/>
        <v>114.43333333333334</v>
      </c>
      <c r="P15" s="102">
        <f t="shared" si="2"/>
        <v>1.0621979734996103</v>
      </c>
    </row>
    <row r="16" spans="1:16" x14ac:dyDescent="0.25">
      <c r="A16" s="10">
        <v>1986</v>
      </c>
      <c r="B16" s="11">
        <v>117.8</v>
      </c>
      <c r="C16" s="11">
        <v>118.9</v>
      </c>
      <c r="D16" s="11">
        <v>119.9</v>
      </c>
      <c r="E16" s="11">
        <v>120.5</v>
      </c>
      <c r="F16" s="11">
        <v>121</v>
      </c>
      <c r="G16" s="11">
        <v>121.6</v>
      </c>
      <c r="H16" s="11">
        <v>122.4</v>
      </c>
      <c r="I16" s="11">
        <v>123.1</v>
      </c>
      <c r="J16" s="11">
        <v>123.7</v>
      </c>
      <c r="K16" s="11">
        <v>124.5</v>
      </c>
      <c r="L16" s="11">
        <v>125</v>
      </c>
      <c r="M16" s="11">
        <v>125.7</v>
      </c>
      <c r="N16" s="7">
        <f t="shared" si="0"/>
        <v>122.00833333333334</v>
      </c>
      <c r="O16" s="11">
        <f t="shared" si="1"/>
        <v>123.06666666666666</v>
      </c>
      <c r="P16" s="102">
        <f t="shared" si="2"/>
        <v>1.074332257117699</v>
      </c>
    </row>
    <row r="17" spans="1:16" x14ac:dyDescent="0.25">
      <c r="A17" s="10">
        <v>1987</v>
      </c>
      <c r="B17" s="11">
        <v>126.5</v>
      </c>
      <c r="C17" s="11">
        <v>127.3</v>
      </c>
      <c r="D17" s="11">
        <v>128.1</v>
      </c>
      <c r="E17" s="11">
        <v>128.80000000000001</v>
      </c>
      <c r="F17" s="11">
        <v>129.30000000000001</v>
      </c>
      <c r="G17" s="11">
        <v>130</v>
      </c>
      <c r="H17" s="11">
        <v>130.80000000000001</v>
      </c>
      <c r="I17" s="11">
        <v>131.4</v>
      </c>
      <c r="J17" s="11">
        <v>132</v>
      </c>
      <c r="K17" s="11">
        <v>132.6</v>
      </c>
      <c r="L17" s="11">
        <v>133</v>
      </c>
      <c r="M17" s="11">
        <v>133.4</v>
      </c>
      <c r="N17" s="7">
        <f t="shared" si="0"/>
        <v>130.26666666666668</v>
      </c>
      <c r="O17" s="11">
        <f t="shared" si="1"/>
        <v>131.4</v>
      </c>
      <c r="P17" s="102">
        <f t="shared" si="2"/>
        <v>1.0676866334266786</v>
      </c>
    </row>
    <row r="18" spans="1:16" x14ac:dyDescent="0.25">
      <c r="A18" s="10">
        <v>1988</v>
      </c>
      <c r="B18" s="11">
        <v>134.6</v>
      </c>
      <c r="C18" s="11">
        <v>135.80000000000001</v>
      </c>
      <c r="D18" s="11">
        <v>136.5</v>
      </c>
      <c r="E18" s="11">
        <v>137.1</v>
      </c>
      <c r="F18" s="11">
        <v>137.80000000000001</v>
      </c>
      <c r="G18" s="11">
        <v>138.5</v>
      </c>
      <c r="H18" s="11">
        <v>139.6</v>
      </c>
      <c r="I18" s="11">
        <v>140.30000000000001</v>
      </c>
      <c r="J18" s="11">
        <v>140.80000000000001</v>
      </c>
      <c r="K18" s="11">
        <v>141.69999999999999</v>
      </c>
      <c r="L18" s="11">
        <v>142.19999999999999</v>
      </c>
      <c r="M18" s="11">
        <v>142.80000000000001</v>
      </c>
      <c r="N18" s="7">
        <f t="shared" si="0"/>
        <v>138.97499999999999</v>
      </c>
      <c r="O18" s="11">
        <f t="shared" si="1"/>
        <v>140.23333333333332</v>
      </c>
      <c r="P18" s="102">
        <f t="shared" si="2"/>
        <v>1.0668500511770724</v>
      </c>
    </row>
    <row r="19" spans="1:16" x14ac:dyDescent="0.25">
      <c r="A19" s="10">
        <v>1989</v>
      </c>
      <c r="B19" s="11">
        <v>144.19999999999999</v>
      </c>
      <c r="C19" s="11">
        <v>145.6</v>
      </c>
      <c r="D19" s="11">
        <v>146.5</v>
      </c>
      <c r="E19" s="11">
        <v>147.19999999999999</v>
      </c>
      <c r="F19" s="11">
        <v>147.9</v>
      </c>
      <c r="G19" s="11">
        <v>148.80000000000001</v>
      </c>
      <c r="H19" s="11">
        <v>150.1</v>
      </c>
      <c r="I19" s="11">
        <v>151.1</v>
      </c>
      <c r="J19" s="11">
        <v>152.1</v>
      </c>
      <c r="K19" s="11">
        <v>153</v>
      </c>
      <c r="L19" s="11">
        <v>154.19999999999999</v>
      </c>
      <c r="M19" s="11">
        <v>154.69999999999999</v>
      </c>
      <c r="N19" s="7">
        <f t="shared" si="0"/>
        <v>149.61666666666665</v>
      </c>
      <c r="O19" s="11">
        <f t="shared" si="1"/>
        <v>151.1</v>
      </c>
      <c r="P19" s="102">
        <f t="shared" si="2"/>
        <v>1.0765725250344784</v>
      </c>
    </row>
    <row r="20" spans="1:16" x14ac:dyDescent="0.25">
      <c r="A20" s="10">
        <v>1990</v>
      </c>
      <c r="B20" s="11">
        <v>156.1</v>
      </c>
      <c r="C20" s="11">
        <v>157.6</v>
      </c>
      <c r="D20" s="11">
        <v>158.80000000000001</v>
      </c>
      <c r="E20" s="11">
        <v>159.80000000000001</v>
      </c>
      <c r="F20" s="11">
        <v>160.80000000000001</v>
      </c>
      <c r="G20" s="11">
        <v>161.80000000000001</v>
      </c>
      <c r="H20" s="11">
        <v>163.30000000000001</v>
      </c>
      <c r="I20" s="11">
        <v>164.7</v>
      </c>
      <c r="J20" s="11">
        <v>165.5</v>
      </c>
      <c r="K20" s="11">
        <v>166.8</v>
      </c>
      <c r="L20" s="11">
        <v>168.1</v>
      </c>
      <c r="M20" s="11">
        <v>168.8</v>
      </c>
      <c r="N20" s="7">
        <f t="shared" si="0"/>
        <v>162.67499999999998</v>
      </c>
      <c r="O20" s="11">
        <f t="shared" si="1"/>
        <v>164.5</v>
      </c>
      <c r="P20" s="102">
        <f t="shared" si="2"/>
        <v>1.0872786008688873</v>
      </c>
    </row>
    <row r="21" spans="1:16" x14ac:dyDescent="0.25">
      <c r="A21" s="10">
        <v>1991</v>
      </c>
      <c r="B21" s="11">
        <v>170.5</v>
      </c>
      <c r="C21" s="11">
        <v>172.1</v>
      </c>
      <c r="D21" s="11">
        <v>173.2</v>
      </c>
      <c r="E21" s="11">
        <v>173.9</v>
      </c>
      <c r="F21" s="11">
        <v>174.6</v>
      </c>
      <c r="G21" s="11">
        <v>175.6</v>
      </c>
      <c r="H21" s="11">
        <v>176.9</v>
      </c>
      <c r="I21" s="11">
        <v>178.3</v>
      </c>
      <c r="J21" s="11">
        <v>179.2</v>
      </c>
      <c r="K21" s="11">
        <v>180.2</v>
      </c>
      <c r="L21" s="11">
        <v>181.2</v>
      </c>
      <c r="M21" s="11">
        <v>182</v>
      </c>
      <c r="N21" s="7">
        <f t="shared" si="0"/>
        <v>176.47499999999999</v>
      </c>
      <c r="O21" s="11">
        <f t="shared" si="1"/>
        <v>178.13333333333335</v>
      </c>
      <c r="P21" s="102">
        <f t="shared" si="2"/>
        <v>1.0848317196864916</v>
      </c>
    </row>
    <row r="22" spans="1:16" x14ac:dyDescent="0.25">
      <c r="A22" s="10">
        <v>1992</v>
      </c>
      <c r="B22" s="11">
        <v>183.7</v>
      </c>
      <c r="C22" s="11">
        <v>185.7</v>
      </c>
      <c r="D22" s="11">
        <v>186.8</v>
      </c>
      <c r="E22" s="11">
        <v>187.6</v>
      </c>
      <c r="F22" s="11">
        <v>188.2</v>
      </c>
      <c r="G22" s="11">
        <v>188.9</v>
      </c>
      <c r="H22" s="11">
        <v>190.2</v>
      </c>
      <c r="I22" s="11">
        <v>191.2</v>
      </c>
      <c r="J22" s="11">
        <v>191.9</v>
      </c>
      <c r="K22" s="11">
        <v>193</v>
      </c>
      <c r="L22" s="11">
        <v>193.8</v>
      </c>
      <c r="M22" s="11">
        <v>194.3</v>
      </c>
      <c r="N22" s="7">
        <f t="shared" si="0"/>
        <v>189.60833333333338</v>
      </c>
      <c r="O22" s="11">
        <f t="shared" si="1"/>
        <v>191.1</v>
      </c>
      <c r="P22" s="102">
        <f t="shared" si="2"/>
        <v>1.0744203617131798</v>
      </c>
    </row>
    <row r="23" spans="1:16" x14ac:dyDescent="0.25">
      <c r="A23" s="10">
        <v>1993</v>
      </c>
      <c r="B23" s="11">
        <v>196</v>
      </c>
      <c r="C23" s="11">
        <v>197.6</v>
      </c>
      <c r="D23" s="11">
        <v>198.2</v>
      </c>
      <c r="E23" s="11">
        <v>199</v>
      </c>
      <c r="F23" s="11">
        <v>200.1</v>
      </c>
      <c r="G23" s="11">
        <v>200.7</v>
      </c>
      <c r="H23" s="11">
        <v>201.7</v>
      </c>
      <c r="I23" s="11">
        <v>202.4</v>
      </c>
      <c r="J23" s="11">
        <v>202.8</v>
      </c>
      <c r="K23" s="11">
        <v>203.8</v>
      </c>
      <c r="L23" s="11">
        <v>204.2</v>
      </c>
      <c r="M23" s="11">
        <v>204.5</v>
      </c>
      <c r="N23" s="7">
        <f t="shared" si="0"/>
        <v>200.91666666666666</v>
      </c>
      <c r="O23" s="11">
        <f t="shared" si="1"/>
        <v>202.30000000000004</v>
      </c>
      <c r="P23" s="102">
        <f t="shared" si="2"/>
        <v>1.059640486968751</v>
      </c>
    </row>
    <row r="24" spans="1:16" x14ac:dyDescent="0.25">
      <c r="A24" s="10">
        <v>1994</v>
      </c>
      <c r="B24" s="11">
        <v>205.8</v>
      </c>
      <c r="C24" s="11">
        <v>207</v>
      </c>
      <c r="D24" s="11">
        <v>207.7</v>
      </c>
      <c r="E24" s="11">
        <v>208.6</v>
      </c>
      <c r="F24" s="11">
        <v>209.1</v>
      </c>
      <c r="G24" s="11">
        <v>209.7</v>
      </c>
      <c r="H24" s="11">
        <v>210.8</v>
      </c>
      <c r="I24" s="11">
        <v>211.5</v>
      </c>
      <c r="J24" s="11">
        <v>212</v>
      </c>
      <c r="K24" s="11">
        <v>213.4</v>
      </c>
      <c r="L24" s="11">
        <v>214</v>
      </c>
      <c r="M24" s="11">
        <v>214.6</v>
      </c>
      <c r="N24" s="7">
        <f t="shared" si="0"/>
        <v>210.35</v>
      </c>
      <c r="O24" s="11">
        <f t="shared" si="1"/>
        <v>211.43333333333331</v>
      </c>
      <c r="P24" s="102">
        <f t="shared" si="2"/>
        <v>1.0469514724180837</v>
      </c>
    </row>
    <row r="25" spans="1:16" x14ac:dyDescent="0.25">
      <c r="A25" s="10">
        <v>1995</v>
      </c>
      <c r="B25" s="11">
        <v>215.9</v>
      </c>
      <c r="C25" s="11">
        <v>217.3</v>
      </c>
      <c r="D25" s="11">
        <v>217.7</v>
      </c>
      <c r="E25" s="11">
        <v>218.2</v>
      </c>
      <c r="F25" s="11">
        <v>218.7</v>
      </c>
      <c r="G25" s="11">
        <v>219.2</v>
      </c>
      <c r="H25" s="11">
        <v>220.2</v>
      </c>
      <c r="I25" s="11">
        <v>221.1</v>
      </c>
      <c r="J25" s="11">
        <v>221.5</v>
      </c>
      <c r="K25" s="11">
        <v>222.3</v>
      </c>
      <c r="L25" s="11">
        <v>222.8</v>
      </c>
      <c r="M25" s="11">
        <v>223.1</v>
      </c>
      <c r="N25" s="7">
        <f t="shared" si="0"/>
        <v>219.83333333333337</v>
      </c>
      <c r="O25" s="11">
        <f t="shared" si="1"/>
        <v>220.93333333333331</v>
      </c>
      <c r="P25" s="102">
        <f t="shared" si="2"/>
        <v>1.0450835908406626</v>
      </c>
    </row>
    <row r="26" spans="1:16" x14ac:dyDescent="0.25">
      <c r="A26" s="10">
        <v>1996</v>
      </c>
      <c r="B26" s="11">
        <v>224.5</v>
      </c>
      <c r="C26" s="11">
        <v>225.6</v>
      </c>
      <c r="D26" s="11">
        <v>226</v>
      </c>
      <c r="E26" s="11">
        <v>226.4</v>
      </c>
      <c r="F26" s="11">
        <v>226.8</v>
      </c>
      <c r="G26" s="11">
        <v>227.3</v>
      </c>
      <c r="H26" s="11">
        <v>228.2</v>
      </c>
      <c r="I26" s="11">
        <v>228.5</v>
      </c>
      <c r="J26" s="11">
        <v>228.8</v>
      </c>
      <c r="K26" s="11">
        <v>229.4</v>
      </c>
      <c r="L26" s="11">
        <v>229.9</v>
      </c>
      <c r="M26" s="11">
        <v>230.1</v>
      </c>
      <c r="N26" s="7">
        <f t="shared" si="0"/>
        <v>227.625</v>
      </c>
      <c r="O26" s="11">
        <f t="shared" si="1"/>
        <v>228.5</v>
      </c>
      <c r="P26" s="102">
        <f t="shared" si="2"/>
        <v>1.0354435178165275</v>
      </c>
    </row>
    <row r="27" spans="1:16" x14ac:dyDescent="0.25">
      <c r="A27" s="10">
        <v>1997</v>
      </c>
      <c r="B27" s="11">
        <v>231.1</v>
      </c>
      <c r="C27" s="11">
        <v>232.1</v>
      </c>
      <c r="D27" s="11">
        <v>232.8</v>
      </c>
      <c r="E27" s="11">
        <v>233.2</v>
      </c>
      <c r="F27" s="11">
        <v>233.6</v>
      </c>
      <c r="G27" s="11">
        <v>233.8</v>
      </c>
      <c r="H27" s="11">
        <v>234.2</v>
      </c>
      <c r="I27" s="11">
        <v>234.6</v>
      </c>
      <c r="J27" s="11">
        <v>234.7</v>
      </c>
      <c r="K27" s="11">
        <v>235.2</v>
      </c>
      <c r="L27" s="11">
        <v>235.8</v>
      </c>
      <c r="M27" s="11">
        <v>236.5</v>
      </c>
      <c r="N27" s="7">
        <f t="shared" si="0"/>
        <v>233.96666666666667</v>
      </c>
      <c r="O27" s="11">
        <f t="shared" si="1"/>
        <v>234.5</v>
      </c>
      <c r="P27" s="102">
        <f t="shared" si="2"/>
        <v>1.0278601501006772</v>
      </c>
    </row>
    <row r="28" spans="1:16" x14ac:dyDescent="0.25">
      <c r="A28" s="10">
        <v>1998</v>
      </c>
      <c r="B28" s="11">
        <v>237.4</v>
      </c>
      <c r="C28" s="11">
        <v>238.7</v>
      </c>
      <c r="D28" s="11">
        <v>239.1</v>
      </c>
      <c r="E28" s="11">
        <v>239.9</v>
      </c>
      <c r="F28" s="11">
        <v>240.6</v>
      </c>
      <c r="G28" s="11">
        <v>241.4</v>
      </c>
      <c r="H28" s="11">
        <v>242.1</v>
      </c>
      <c r="I28" s="11">
        <v>242.8</v>
      </c>
      <c r="J28" s="11">
        <v>243.2</v>
      </c>
      <c r="K28" s="11">
        <v>243.7</v>
      </c>
      <c r="L28" s="11">
        <v>244</v>
      </c>
      <c r="M28" s="11">
        <v>244.4</v>
      </c>
      <c r="N28" s="7">
        <f t="shared" si="0"/>
        <v>241.44166666666663</v>
      </c>
      <c r="O28" s="11">
        <f t="shared" si="1"/>
        <v>242.69999999999996</v>
      </c>
      <c r="P28" s="102">
        <f t="shared" si="2"/>
        <v>1.0319489955834162</v>
      </c>
    </row>
    <row r="29" spans="1:16" x14ac:dyDescent="0.25">
      <c r="A29" s="10">
        <v>1999</v>
      </c>
      <c r="B29" s="11">
        <v>245.8</v>
      </c>
      <c r="C29" s="11">
        <v>246.9</v>
      </c>
      <c r="D29" s="11">
        <v>247.5</v>
      </c>
      <c r="E29" s="11">
        <v>248.2</v>
      </c>
      <c r="F29" s="11">
        <v>248.7</v>
      </c>
      <c r="G29" s="11">
        <v>249.4</v>
      </c>
      <c r="H29" s="11">
        <v>250.3</v>
      </c>
      <c r="I29" s="11">
        <v>251</v>
      </c>
      <c r="J29" s="11">
        <v>251.4</v>
      </c>
      <c r="K29" s="11">
        <v>251.9</v>
      </c>
      <c r="L29" s="11">
        <v>252.5</v>
      </c>
      <c r="M29" s="11">
        <v>253.2</v>
      </c>
      <c r="N29" s="7">
        <f t="shared" si="0"/>
        <v>249.73333333333335</v>
      </c>
      <c r="O29" s="11">
        <f t="shared" si="1"/>
        <v>250.9</v>
      </c>
      <c r="P29" s="102">
        <f t="shared" si="2"/>
        <v>1.0343423187105238</v>
      </c>
    </row>
    <row r="30" spans="1:16" x14ac:dyDescent="0.25">
      <c r="A30" s="10">
        <v>2000</v>
      </c>
      <c r="B30" s="11">
        <v>254.5</v>
      </c>
      <c r="C30" s="11">
        <v>256.2</v>
      </c>
      <c r="D30" s="11">
        <v>257.3</v>
      </c>
      <c r="E30" s="11">
        <v>258</v>
      </c>
      <c r="F30" s="11">
        <v>258.5</v>
      </c>
      <c r="G30" s="11">
        <v>259.7</v>
      </c>
      <c r="H30" s="11">
        <v>260.60000000000002</v>
      </c>
      <c r="I30" s="11">
        <v>261.7</v>
      </c>
      <c r="J30" s="11">
        <v>262.2</v>
      </c>
      <c r="K30" s="11">
        <v>262.8</v>
      </c>
      <c r="L30" s="11">
        <v>263.10000000000002</v>
      </c>
      <c r="M30" s="11">
        <v>263.8</v>
      </c>
      <c r="N30" s="7">
        <f t="shared" si="0"/>
        <v>259.86666666666667</v>
      </c>
      <c r="O30" s="11">
        <f t="shared" si="1"/>
        <v>261.5</v>
      </c>
      <c r="P30" s="102">
        <f t="shared" si="2"/>
        <v>1.0405766150560598</v>
      </c>
    </row>
    <row r="31" spans="1:16" x14ac:dyDescent="0.25">
      <c r="A31" s="10">
        <v>2001</v>
      </c>
      <c r="B31" s="11">
        <v>266.3</v>
      </c>
      <c r="C31" s="11">
        <v>268.10000000000002</v>
      </c>
      <c r="D31" s="11">
        <v>269.10000000000002</v>
      </c>
      <c r="E31" s="11">
        <v>269.89999999999998</v>
      </c>
      <c r="F31" s="11">
        <v>270.39999999999998</v>
      </c>
      <c r="G31" s="11">
        <v>271.5</v>
      </c>
      <c r="H31" s="11">
        <v>272</v>
      </c>
      <c r="I31" s="11">
        <v>273.39999999999998</v>
      </c>
      <c r="J31" s="11">
        <v>273.89999999999998</v>
      </c>
      <c r="K31" s="11">
        <v>274.89999999999998</v>
      </c>
      <c r="L31" s="11">
        <v>275.60000000000002</v>
      </c>
      <c r="M31" s="11">
        <v>276.2</v>
      </c>
      <c r="N31" s="7">
        <f t="shared" si="0"/>
        <v>271.77500000000003</v>
      </c>
      <c r="O31" s="11">
        <f t="shared" si="1"/>
        <v>273.09999999999997</v>
      </c>
      <c r="P31" s="102">
        <f t="shared" si="2"/>
        <v>1.0458247819394562</v>
      </c>
    </row>
    <row r="32" spans="1:16" x14ac:dyDescent="0.25">
      <c r="A32" s="10">
        <v>2002</v>
      </c>
      <c r="B32" s="11">
        <v>278.5</v>
      </c>
      <c r="C32" s="11">
        <v>279.8</v>
      </c>
      <c r="D32" s="11">
        <v>280.89999999999998</v>
      </c>
      <c r="E32" s="11">
        <v>281.89999999999998</v>
      </c>
      <c r="F32" s="11">
        <v>282.89999999999998</v>
      </c>
      <c r="G32" s="11">
        <v>283.60000000000002</v>
      </c>
      <c r="H32" s="11">
        <v>285.60000000000002</v>
      </c>
      <c r="I32" s="11">
        <v>286.3</v>
      </c>
      <c r="J32" s="11">
        <v>286.7</v>
      </c>
      <c r="K32" s="11">
        <v>288.3</v>
      </c>
      <c r="L32" s="11">
        <v>289.60000000000002</v>
      </c>
      <c r="M32" s="11">
        <v>290.60000000000002</v>
      </c>
      <c r="N32" s="7">
        <f t="shared" si="0"/>
        <v>284.55833333333334</v>
      </c>
      <c r="O32" s="11">
        <f t="shared" si="1"/>
        <v>286.20000000000005</v>
      </c>
      <c r="P32" s="102">
        <f t="shared" si="2"/>
        <v>1.0470364578542297</v>
      </c>
    </row>
    <row r="33" spans="1:16" x14ac:dyDescent="0.25">
      <c r="A33" s="10">
        <v>2003</v>
      </c>
      <c r="B33" s="11">
        <v>291.8</v>
      </c>
      <c r="C33" s="11">
        <v>293</v>
      </c>
      <c r="D33" s="11">
        <v>293.5</v>
      </c>
      <c r="E33" s="11">
        <v>293.7</v>
      </c>
      <c r="F33" s="11">
        <v>294.60000000000002</v>
      </c>
      <c r="G33" s="11">
        <v>295.5</v>
      </c>
      <c r="H33" s="11">
        <v>296.7</v>
      </c>
      <c r="I33" s="11">
        <v>297.39999999999998</v>
      </c>
      <c r="J33" s="11">
        <v>298.3</v>
      </c>
      <c r="K33" s="11">
        <v>299.10000000000002</v>
      </c>
      <c r="L33" s="11">
        <v>300.10000000000002</v>
      </c>
      <c r="M33" s="11">
        <v>301.39999999999998</v>
      </c>
      <c r="N33" s="7">
        <f t="shared" si="0"/>
        <v>296.25833333333333</v>
      </c>
      <c r="O33" s="11">
        <f t="shared" si="1"/>
        <v>297.46666666666664</v>
      </c>
      <c r="P33" s="102">
        <f t="shared" si="2"/>
        <v>1.0411163498989662</v>
      </c>
    </row>
    <row r="34" spans="1:16" x14ac:dyDescent="0.25">
      <c r="A34" s="10">
        <v>2004</v>
      </c>
      <c r="B34" s="11">
        <v>302.8</v>
      </c>
      <c r="C34" s="11">
        <v>305.39999999999998</v>
      </c>
      <c r="D34" s="11">
        <v>306.89999999999998</v>
      </c>
      <c r="E34" s="11">
        <v>307.7</v>
      </c>
      <c r="F34" s="11">
        <v>308.39999999999998</v>
      </c>
      <c r="G34" s="11">
        <v>309.39999999999998</v>
      </c>
      <c r="H34" s="11">
        <v>310.39999999999998</v>
      </c>
      <c r="I34" s="11">
        <v>311</v>
      </c>
      <c r="J34" s="11">
        <v>311.7</v>
      </c>
      <c r="K34" s="11">
        <v>312.7</v>
      </c>
      <c r="L34" s="11">
        <v>313.60000000000002</v>
      </c>
      <c r="M34" s="11">
        <v>314.39999999999998</v>
      </c>
      <c r="N34" s="7">
        <f t="shared" si="0"/>
        <v>309.5333333333333</v>
      </c>
      <c r="O34" s="11">
        <f t="shared" si="1"/>
        <v>311.0333333333333</v>
      </c>
      <c r="P34" s="102">
        <f t="shared" si="2"/>
        <v>1.0448088661359736</v>
      </c>
    </row>
    <row r="35" spans="1:16" x14ac:dyDescent="0.25">
      <c r="A35" s="10">
        <v>2005</v>
      </c>
      <c r="B35" s="11">
        <v>316.3</v>
      </c>
      <c r="C35" s="11">
        <v>318.89999999999998</v>
      </c>
      <c r="D35" s="11">
        <v>320.3</v>
      </c>
      <c r="E35" s="11">
        <v>321.10000000000002</v>
      </c>
      <c r="F35" s="11">
        <v>321.89999999999998</v>
      </c>
      <c r="G35" s="11">
        <v>322.5</v>
      </c>
      <c r="H35" s="11">
        <v>323.7</v>
      </c>
      <c r="I35" s="11">
        <v>323.5</v>
      </c>
      <c r="J35" s="11">
        <v>324</v>
      </c>
      <c r="K35" s="11">
        <v>325.8</v>
      </c>
      <c r="L35" s="11">
        <v>327.9</v>
      </c>
      <c r="M35" s="11">
        <v>328.2</v>
      </c>
      <c r="N35" s="7">
        <f t="shared" si="0"/>
        <v>322.84166666666664</v>
      </c>
      <c r="O35" s="11">
        <f t="shared" si="1"/>
        <v>323.73333333333335</v>
      </c>
      <c r="P35" s="102">
        <f t="shared" si="2"/>
        <v>1.042994830928279</v>
      </c>
    </row>
    <row r="36" spans="1:16" x14ac:dyDescent="0.25">
      <c r="A36" s="10">
        <v>2006</v>
      </c>
      <c r="B36" s="11">
        <v>329.1</v>
      </c>
      <c r="C36" s="11">
        <v>331.5</v>
      </c>
      <c r="D36" s="11">
        <v>333.2</v>
      </c>
      <c r="E36" s="11">
        <v>334.2</v>
      </c>
      <c r="F36" s="11">
        <v>335</v>
      </c>
      <c r="G36" s="11">
        <v>335.5</v>
      </c>
      <c r="H36" s="11">
        <v>336.5</v>
      </c>
      <c r="I36" s="11">
        <v>337.3</v>
      </c>
      <c r="J36" s="11">
        <v>337.8</v>
      </c>
      <c r="K36" s="11">
        <v>338.9</v>
      </c>
      <c r="L36" s="11">
        <v>339.8</v>
      </c>
      <c r="M36" s="11">
        <v>340</v>
      </c>
      <c r="N36" s="7">
        <f t="shared" si="0"/>
        <v>335.73333333333341</v>
      </c>
      <c r="O36" s="11">
        <f t="shared" si="1"/>
        <v>337.2</v>
      </c>
      <c r="P36" s="102">
        <f t="shared" si="2"/>
        <v>1.039931855140549</v>
      </c>
    </row>
    <row r="37" spans="1:16" x14ac:dyDescent="0.25">
      <c r="A37" s="10">
        <v>2007</v>
      </c>
      <c r="B37" s="12">
        <v>343.13799999999998</v>
      </c>
      <c r="C37" s="12">
        <v>346.19099999999997</v>
      </c>
      <c r="D37" s="12">
        <v>346.94600000000003</v>
      </c>
      <c r="E37" s="12">
        <v>348.10899999999998</v>
      </c>
      <c r="F37" s="12">
        <v>348.80099999999999</v>
      </c>
      <c r="G37" s="12">
        <v>349.14499999999998</v>
      </c>
      <c r="H37" s="12">
        <v>351.346</v>
      </c>
      <c r="I37" s="12">
        <v>352.70400000000001</v>
      </c>
      <c r="J37" s="12">
        <v>353.57100000000003</v>
      </c>
      <c r="K37" s="12">
        <v>355.71899999999999</v>
      </c>
      <c r="L37" s="12">
        <v>357.16500000000002</v>
      </c>
      <c r="M37" s="12">
        <v>357.745</v>
      </c>
      <c r="N37" s="7">
        <f t="shared" si="0"/>
        <v>350.88166666666666</v>
      </c>
      <c r="O37" s="12">
        <f t="shared" si="1"/>
        <v>352.54033333333336</v>
      </c>
      <c r="P37" s="102">
        <f t="shared" si="2"/>
        <v>1.0451201350277997</v>
      </c>
    </row>
    <row r="38" spans="1:16" x14ac:dyDescent="0.25">
      <c r="A38" s="10">
        <v>2008</v>
      </c>
      <c r="B38" s="12">
        <v>360.71</v>
      </c>
      <c r="C38" s="12">
        <v>362.32900000000001</v>
      </c>
      <c r="D38" s="12">
        <v>363.06900000000002</v>
      </c>
      <c r="E38" s="12">
        <v>363.35599999999999</v>
      </c>
      <c r="F38" s="12">
        <v>363.46199999999999</v>
      </c>
      <c r="G38" s="12">
        <v>363.62799999999999</v>
      </c>
      <c r="H38" s="12">
        <v>363.94200000000001</v>
      </c>
      <c r="I38" s="12">
        <v>364.65199999999999</v>
      </c>
      <c r="J38" s="12">
        <v>365.25</v>
      </c>
      <c r="K38" s="12">
        <v>366</v>
      </c>
      <c r="L38" s="12">
        <v>366.8</v>
      </c>
      <c r="M38" s="12">
        <v>367.30099999999999</v>
      </c>
      <c r="N38" s="7">
        <f t="shared" si="0"/>
        <v>364.20825000000008</v>
      </c>
      <c r="O38" s="12">
        <f t="shared" si="1"/>
        <v>364.61466666666666</v>
      </c>
      <c r="P38" s="102">
        <f t="shared" si="2"/>
        <v>1.0379802782514524</v>
      </c>
    </row>
    <row r="39" spans="1:16" x14ac:dyDescent="0.25">
      <c r="A39" s="10">
        <v>2009</v>
      </c>
      <c r="B39" s="12">
        <v>370.00099999999998</v>
      </c>
      <c r="C39" s="12">
        <v>372.63</v>
      </c>
      <c r="D39" s="12">
        <v>373.541</v>
      </c>
      <c r="E39" s="12">
        <v>374.59899999999999</v>
      </c>
      <c r="F39" s="12">
        <v>375.42</v>
      </c>
      <c r="G39" s="12">
        <v>375.47899999999998</v>
      </c>
      <c r="H39" s="12">
        <v>376.161</v>
      </c>
      <c r="I39" s="12">
        <v>377.00700000000001</v>
      </c>
      <c r="J39" s="12">
        <v>378.26299999999998</v>
      </c>
      <c r="K39" s="12">
        <v>379.072</v>
      </c>
      <c r="L39" s="12">
        <v>380.29500000000002</v>
      </c>
      <c r="M39" s="12">
        <v>380.30200000000002</v>
      </c>
      <c r="N39" s="7">
        <f t="shared" si="0"/>
        <v>376.06416666666661</v>
      </c>
      <c r="O39" s="12">
        <f t="shared" si="1"/>
        <v>377.14366666666666</v>
      </c>
      <c r="P39" s="102">
        <f t="shared" si="2"/>
        <v>1.0325525758042728</v>
      </c>
    </row>
    <row r="40" spans="1:16" x14ac:dyDescent="0.25">
      <c r="A40" s="10">
        <v>2010</v>
      </c>
      <c r="B40" s="12">
        <v>383.44299999999998</v>
      </c>
      <c r="C40" s="12">
        <v>386.91899999999998</v>
      </c>
      <c r="D40" s="12">
        <v>388.33</v>
      </c>
      <c r="E40" s="12">
        <v>389.05</v>
      </c>
      <c r="F40" s="12">
        <v>389.029</v>
      </c>
      <c r="G40" s="12">
        <v>389.51299999999998</v>
      </c>
      <c r="H40" s="12">
        <v>389.33499999999998</v>
      </c>
      <c r="I40" s="12">
        <v>389.90499999999997</v>
      </c>
      <c r="J40" s="12">
        <v>392.02800000000002</v>
      </c>
      <c r="K40" s="12">
        <v>392.74900000000002</v>
      </c>
      <c r="L40" s="12">
        <v>393.27699999999999</v>
      </c>
      <c r="M40" s="12">
        <v>393.61599999999999</v>
      </c>
      <c r="N40" s="7">
        <f t="shared" si="0"/>
        <v>389.76616666666672</v>
      </c>
      <c r="O40" s="12">
        <f t="shared" si="1"/>
        <v>390.42266666666666</v>
      </c>
      <c r="P40" s="102">
        <f t="shared" si="2"/>
        <v>1.0364352714629821</v>
      </c>
    </row>
    <row r="41" spans="1:16" x14ac:dyDescent="0.25">
      <c r="A41" s="10">
        <v>2011</v>
      </c>
      <c r="B41" s="12">
        <v>395.536</v>
      </c>
      <c r="C41" s="12">
        <v>398.90800000000002</v>
      </c>
      <c r="D41" s="12">
        <v>399.51600000000002</v>
      </c>
      <c r="E41" s="12">
        <v>400.68299999999999</v>
      </c>
      <c r="F41" s="12">
        <v>401.31599999999997</v>
      </c>
      <c r="G41" s="12">
        <v>401.39800000000002</v>
      </c>
      <c r="H41" s="12">
        <v>402.16</v>
      </c>
      <c r="I41" s="12">
        <v>402.78300000000002</v>
      </c>
      <c r="J41" s="12">
        <v>403.43299999999999</v>
      </c>
      <c r="K41" s="12">
        <v>405.47199999999998</v>
      </c>
      <c r="L41" s="12">
        <v>407.12799999999999</v>
      </c>
      <c r="M41" s="12">
        <v>407.90899999999999</v>
      </c>
      <c r="N41" s="7">
        <f t="shared" si="0"/>
        <v>402.18683333333325</v>
      </c>
      <c r="O41" s="12">
        <f t="shared" si="1"/>
        <v>402.79199999999997</v>
      </c>
      <c r="P41" s="102">
        <f t="shared" si="2"/>
        <v>1.0318669698113865</v>
      </c>
    </row>
    <row r="42" spans="1:16" x14ac:dyDescent="0.25">
      <c r="A42" s="10">
        <v>2012</v>
      </c>
      <c r="B42" s="12">
        <v>410.459</v>
      </c>
      <c r="C42" s="12">
        <v>413.02199999999999</v>
      </c>
      <c r="D42" s="12">
        <v>414.11599999999999</v>
      </c>
      <c r="E42" s="12">
        <v>415.23099999999999</v>
      </c>
      <c r="F42" s="12">
        <v>416.471</v>
      </c>
      <c r="G42" s="12">
        <v>418.17399999999998</v>
      </c>
      <c r="H42" s="12">
        <v>419.745</v>
      </c>
      <c r="I42" s="12">
        <v>419.93099999999998</v>
      </c>
      <c r="J42" s="12">
        <v>421.005</v>
      </c>
      <c r="K42" s="12">
        <v>421.43799999999999</v>
      </c>
      <c r="L42" s="12">
        <v>421.63900000000001</v>
      </c>
      <c r="M42" s="12">
        <v>421.774</v>
      </c>
      <c r="N42" s="7">
        <f t="shared" si="0"/>
        <v>417.75041666666669</v>
      </c>
      <c r="O42" s="12">
        <f t="shared" si="1"/>
        <v>420.22700000000003</v>
      </c>
      <c r="P42" s="102">
        <f t="shared" si="2"/>
        <v>1.038697396442201</v>
      </c>
    </row>
    <row r="43" spans="1:16" x14ac:dyDescent="0.25">
      <c r="A43" s="10">
        <v>2013</v>
      </c>
      <c r="B43" s="12">
        <v>423.82400000000001</v>
      </c>
      <c r="C43" s="12">
        <v>426.41399999999999</v>
      </c>
      <c r="D43" s="12">
        <v>427.36599999999999</v>
      </c>
      <c r="E43" s="12">
        <v>427.00099999999998</v>
      </c>
      <c r="F43" s="12">
        <v>426.08</v>
      </c>
      <c r="G43" s="12">
        <v>427.44799999999998</v>
      </c>
      <c r="H43" s="12">
        <v>427.99599999999998</v>
      </c>
      <c r="I43" s="12">
        <v>430.255</v>
      </c>
      <c r="J43" s="12">
        <v>431.30500000000001</v>
      </c>
      <c r="K43" s="12">
        <v>431.298</v>
      </c>
      <c r="L43" s="12">
        <v>430.87099999999998</v>
      </c>
      <c r="M43" s="12">
        <v>430.05700000000002</v>
      </c>
      <c r="N43" s="7">
        <f t="shared" si="0"/>
        <v>428.32625000000002</v>
      </c>
      <c r="O43" s="12">
        <f t="shared" si="1"/>
        <v>429.85200000000003</v>
      </c>
      <c r="P43" s="102">
        <f t="shared" si="2"/>
        <v>1.0253161526868615</v>
      </c>
    </row>
    <row r="44" spans="1:16" x14ac:dyDescent="0.25">
      <c r="A44" s="10">
        <v>2014</v>
      </c>
      <c r="B44" s="12">
        <v>432.76499999999999</v>
      </c>
      <c r="C44" s="12">
        <v>436.036</v>
      </c>
      <c r="D44" s="12">
        <v>436.52100000000002</v>
      </c>
      <c r="E44" s="12">
        <v>437.09899999999999</v>
      </c>
      <c r="F44" s="12">
        <v>437.89299999999997</v>
      </c>
      <c r="G44" s="12">
        <v>438.18299999999999</v>
      </c>
      <c r="H44" s="12">
        <v>438.76799999999997</v>
      </c>
      <c r="I44" s="12">
        <v>438.63600000000002</v>
      </c>
      <c r="J44" s="12">
        <v>439.428</v>
      </c>
      <c r="K44" s="12">
        <v>439.9</v>
      </c>
      <c r="L44" s="12">
        <v>441.30599999999998</v>
      </c>
      <c r="M44" s="12">
        <v>442.51900000000001</v>
      </c>
      <c r="N44" s="7">
        <f t="shared" si="0"/>
        <v>438.25449999999995</v>
      </c>
      <c r="O44" s="12">
        <f t="shared" si="1"/>
        <v>438.94399999999996</v>
      </c>
      <c r="P44" s="102">
        <f t="shared" si="2"/>
        <v>1.0231791770875587</v>
      </c>
    </row>
    <row r="45" spans="1:16" x14ac:dyDescent="0.25">
      <c r="A45" s="10">
        <v>2015</v>
      </c>
      <c r="B45" s="12">
        <v>443.83600000000001</v>
      </c>
      <c r="C45" s="12">
        <v>445.601</v>
      </c>
      <c r="D45" s="12">
        <v>446.80200000000002</v>
      </c>
      <c r="E45" s="12">
        <v>449.32799999999997</v>
      </c>
      <c r="F45" s="12">
        <v>449.76600000000002</v>
      </c>
      <c r="G45" s="12">
        <v>448.88</v>
      </c>
      <c r="N45" s="7">
        <f t="shared" si="0"/>
        <v>447.36883333333338</v>
      </c>
      <c r="O45" s="12" t="e">
        <f>AVERAGE(H45:J45)</f>
        <v>#DIV/0!</v>
      </c>
      <c r="P45" s="102">
        <f t="shared" si="2"/>
        <v>1.0207968961718212</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July 31, 2015 (02:34:34 PM)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pane xSplit="1" ySplit="11" topLeftCell="B26" activePane="bottomRight" state="frozen"/>
      <selection activeCell="O31" sqref="O31"/>
      <selection pane="topRight" activeCell="O31" sqref="O31"/>
      <selection pane="bottomLeft" activeCell="O31" sqref="O31"/>
      <selection pane="bottomRight" activeCell="O31" sqref="O31"/>
    </sheetView>
  </sheetViews>
  <sheetFormatPr defaultRowHeight="15" x14ac:dyDescent="0.25"/>
  <cols>
    <col min="1" max="1" width="20" style="7" customWidth="1"/>
    <col min="2" max="253" width="8" style="7" customWidth="1"/>
    <col min="254" max="16384" width="9.140625" style="7"/>
  </cols>
  <sheetData>
    <row r="1" spans="1:16" ht="15.75" x14ac:dyDescent="0.25">
      <c r="A1" s="191" t="s">
        <v>0</v>
      </c>
      <c r="B1" s="189"/>
      <c r="C1" s="189"/>
      <c r="D1" s="189"/>
      <c r="E1" s="189"/>
      <c r="F1" s="189"/>
    </row>
    <row r="2" spans="1:16" ht="15.75" x14ac:dyDescent="0.25">
      <c r="A2" s="191" t="s">
        <v>1</v>
      </c>
      <c r="B2" s="189"/>
      <c r="C2" s="189"/>
      <c r="D2" s="189"/>
      <c r="E2" s="189"/>
      <c r="F2" s="189"/>
    </row>
    <row r="3" spans="1:16" x14ac:dyDescent="0.25">
      <c r="A3" s="189"/>
      <c r="B3" s="189"/>
      <c r="C3" s="189"/>
      <c r="D3" s="189"/>
      <c r="E3" s="189"/>
      <c r="F3" s="189"/>
    </row>
    <row r="4" spans="1:16" x14ac:dyDescent="0.25">
      <c r="A4" s="8" t="s">
        <v>2</v>
      </c>
      <c r="B4" s="188" t="s">
        <v>32</v>
      </c>
      <c r="C4" s="189"/>
      <c r="D4" s="189"/>
      <c r="E4" s="189"/>
      <c r="F4" s="189"/>
    </row>
    <row r="5" spans="1:16" x14ac:dyDescent="0.25">
      <c r="A5" s="192" t="s">
        <v>4</v>
      </c>
      <c r="B5" s="189"/>
      <c r="C5" s="189"/>
      <c r="D5" s="189"/>
      <c r="E5" s="189"/>
      <c r="F5" s="189"/>
    </row>
    <row r="6" spans="1:16" x14ac:dyDescent="0.25">
      <c r="A6" s="8" t="s">
        <v>5</v>
      </c>
      <c r="B6" s="188" t="s">
        <v>6</v>
      </c>
      <c r="C6" s="189"/>
      <c r="D6" s="189"/>
      <c r="E6" s="189"/>
      <c r="F6" s="189"/>
    </row>
    <row r="7" spans="1:16" x14ac:dyDescent="0.25">
      <c r="A7" s="8" t="s">
        <v>7</v>
      </c>
      <c r="B7" s="188" t="s">
        <v>33</v>
      </c>
      <c r="C7" s="189"/>
      <c r="D7" s="189"/>
      <c r="E7" s="189"/>
      <c r="F7" s="189"/>
    </row>
    <row r="8" spans="1:16" x14ac:dyDescent="0.25">
      <c r="A8" s="8" t="s">
        <v>9</v>
      </c>
      <c r="B8" s="188" t="s">
        <v>28</v>
      </c>
      <c r="C8" s="189"/>
      <c r="D8" s="189"/>
      <c r="E8" s="189"/>
      <c r="F8" s="189"/>
    </row>
    <row r="9" spans="1:16" x14ac:dyDescent="0.25">
      <c r="A9" s="8" t="s">
        <v>11</v>
      </c>
      <c r="B9" s="190" t="s">
        <v>29</v>
      </c>
      <c r="C9" s="189"/>
      <c r="D9" s="189"/>
      <c r="E9" s="189"/>
      <c r="F9" s="189"/>
    </row>
    <row r="11" spans="1:16" ht="27" thickBot="1" x14ac:dyDescent="0.3">
      <c r="A11" s="9" t="s">
        <v>13</v>
      </c>
      <c r="B11" s="9" t="s">
        <v>14</v>
      </c>
      <c r="C11" s="9" t="s">
        <v>15</v>
      </c>
      <c r="D11" s="9" t="s">
        <v>16</v>
      </c>
      <c r="E11" s="9" t="s">
        <v>17</v>
      </c>
      <c r="F11" s="9" t="s">
        <v>18</v>
      </c>
      <c r="G11" s="9" t="s">
        <v>19</v>
      </c>
      <c r="H11" s="9" t="s">
        <v>20</v>
      </c>
      <c r="I11" s="9" t="s">
        <v>21</v>
      </c>
      <c r="J11" s="9" t="s">
        <v>22</v>
      </c>
      <c r="K11" s="9" t="s">
        <v>23</v>
      </c>
      <c r="L11" s="9" t="s">
        <v>24</v>
      </c>
      <c r="M11" s="9" t="s">
        <v>25</v>
      </c>
      <c r="N11" s="18" t="s">
        <v>39</v>
      </c>
      <c r="O11" s="9" t="s">
        <v>62</v>
      </c>
    </row>
    <row r="12" spans="1:16" ht="15.75" thickTop="1" x14ac:dyDescent="0.25">
      <c r="A12" s="10">
        <v>1982</v>
      </c>
      <c r="B12" s="11">
        <v>96.5</v>
      </c>
      <c r="C12" s="11">
        <v>95.8</v>
      </c>
      <c r="D12" s="11">
        <v>94.8</v>
      </c>
      <c r="E12" s="11">
        <v>94</v>
      </c>
      <c r="F12" s="11">
        <v>95</v>
      </c>
      <c r="G12" s="11">
        <v>97.4</v>
      </c>
      <c r="H12" s="11">
        <v>98.5</v>
      </c>
      <c r="I12" s="11">
        <v>98.6</v>
      </c>
      <c r="J12" s="11">
        <v>98.2</v>
      </c>
      <c r="K12" s="11">
        <v>98.2</v>
      </c>
      <c r="L12" s="11">
        <v>98.3</v>
      </c>
      <c r="M12" s="11">
        <v>98</v>
      </c>
      <c r="N12" s="7">
        <f t="shared" ref="N12:N45" si="0">AVERAGE(D12:M12)</f>
        <v>97.100000000000009</v>
      </c>
      <c r="O12" s="11">
        <f>AVERAGE(H12:J12)</f>
        <v>98.433333333333337</v>
      </c>
    </row>
    <row r="13" spans="1:16" x14ac:dyDescent="0.25">
      <c r="A13" s="10">
        <v>1983</v>
      </c>
      <c r="B13" s="11">
        <v>97.3</v>
      </c>
      <c r="C13" s="11">
        <v>96.3</v>
      </c>
      <c r="D13" s="11">
        <v>95.5</v>
      </c>
      <c r="E13" s="11">
        <v>97.1</v>
      </c>
      <c r="F13" s="11">
        <v>98.4</v>
      </c>
      <c r="G13" s="11">
        <v>99.1</v>
      </c>
      <c r="H13" s="11">
        <v>99.9</v>
      </c>
      <c r="I13" s="11">
        <v>100.6</v>
      </c>
      <c r="J13" s="11">
        <v>101.1</v>
      </c>
      <c r="K13" s="11">
        <v>101.5</v>
      </c>
      <c r="L13" s="11">
        <v>101.9</v>
      </c>
      <c r="M13" s="11">
        <v>101.9</v>
      </c>
      <c r="N13" s="7">
        <f t="shared" si="0"/>
        <v>99.7</v>
      </c>
      <c r="O13" s="11">
        <f t="shared" ref="O13:O44" si="1">AVERAGE(H13:J13)</f>
        <v>100.53333333333335</v>
      </c>
      <c r="P13" s="102">
        <f>N13/N12</f>
        <v>1.0267765190525231</v>
      </c>
    </row>
    <row r="14" spans="1:16" x14ac:dyDescent="0.25">
      <c r="A14" s="10">
        <v>1984</v>
      </c>
      <c r="B14" s="11">
        <v>101.8</v>
      </c>
      <c r="C14" s="11">
        <v>101.8</v>
      </c>
      <c r="D14" s="11">
        <v>102.2</v>
      </c>
      <c r="E14" s="11">
        <v>103.2</v>
      </c>
      <c r="F14" s="11">
        <v>104.1</v>
      </c>
      <c r="G14" s="11">
        <v>104.4</v>
      </c>
      <c r="H14" s="11">
        <v>104.3</v>
      </c>
      <c r="I14" s="11">
        <v>104.3</v>
      </c>
      <c r="J14" s="11">
        <v>104.5</v>
      </c>
      <c r="K14" s="11">
        <v>105.1</v>
      </c>
      <c r="L14" s="11">
        <v>105.3</v>
      </c>
      <c r="M14" s="11">
        <v>105.2</v>
      </c>
      <c r="N14" s="7">
        <f t="shared" si="0"/>
        <v>104.25999999999999</v>
      </c>
      <c r="O14" s="11">
        <f t="shared" si="1"/>
        <v>104.36666666666667</v>
      </c>
      <c r="P14" s="102">
        <f t="shared" ref="P14:P45" si="2">N14/N13</f>
        <v>1.0457372116349046</v>
      </c>
    </row>
    <row r="15" spans="1:16" x14ac:dyDescent="0.25">
      <c r="A15" s="10">
        <v>1985</v>
      </c>
      <c r="B15" s="11">
        <v>104.8</v>
      </c>
      <c r="C15" s="11">
        <v>104.6</v>
      </c>
      <c r="D15" s="11">
        <v>105.4</v>
      </c>
      <c r="E15" s="11">
        <v>106.5</v>
      </c>
      <c r="F15" s="11">
        <v>106.9</v>
      </c>
      <c r="G15" s="11">
        <v>107</v>
      </c>
      <c r="H15" s="11">
        <v>107</v>
      </c>
      <c r="I15" s="11">
        <v>106.6</v>
      </c>
      <c r="J15" s="11">
        <v>106.2</v>
      </c>
      <c r="K15" s="11">
        <v>106.6</v>
      </c>
      <c r="L15" s="11">
        <v>107.4</v>
      </c>
      <c r="M15" s="11">
        <v>107.6</v>
      </c>
      <c r="N15" s="7">
        <f t="shared" si="0"/>
        <v>106.72</v>
      </c>
      <c r="O15" s="11">
        <f t="shared" si="1"/>
        <v>106.60000000000001</v>
      </c>
      <c r="P15" s="102">
        <f t="shared" si="2"/>
        <v>1.0235948590063304</v>
      </c>
    </row>
    <row r="16" spans="1:16" x14ac:dyDescent="0.25">
      <c r="A16" s="10">
        <v>1986</v>
      </c>
      <c r="B16" s="11">
        <v>107.5</v>
      </c>
      <c r="C16" s="11">
        <v>105.9</v>
      </c>
      <c r="D16" s="11">
        <v>102.6</v>
      </c>
      <c r="E16" s="11">
        <v>100.4</v>
      </c>
      <c r="F16" s="11">
        <v>101.2</v>
      </c>
      <c r="G16" s="11">
        <v>102.1</v>
      </c>
      <c r="H16" s="11">
        <v>100.8</v>
      </c>
      <c r="I16" s="11">
        <v>99.5</v>
      </c>
      <c r="J16" s="11">
        <v>99.8</v>
      </c>
      <c r="K16" s="11">
        <v>100</v>
      </c>
      <c r="L16" s="11">
        <v>100.6</v>
      </c>
      <c r="M16" s="11">
        <v>100.6</v>
      </c>
      <c r="N16" s="7">
        <f t="shared" si="0"/>
        <v>100.75999999999999</v>
      </c>
      <c r="O16" s="11">
        <f t="shared" si="1"/>
        <v>100.03333333333335</v>
      </c>
      <c r="P16" s="102">
        <f t="shared" si="2"/>
        <v>0.94415292353823077</v>
      </c>
    </row>
    <row r="17" spans="1:16" x14ac:dyDescent="0.25">
      <c r="A17" s="10">
        <v>1987</v>
      </c>
      <c r="B17" s="11">
        <v>101.9</v>
      </c>
      <c r="C17" s="11">
        <v>102.5</v>
      </c>
      <c r="D17" s="11">
        <v>102.8</v>
      </c>
      <c r="E17" s="11">
        <v>103.8</v>
      </c>
      <c r="F17" s="11">
        <v>104.4</v>
      </c>
      <c r="G17" s="11">
        <v>105.1</v>
      </c>
      <c r="H17" s="11">
        <v>105.8</v>
      </c>
      <c r="I17" s="11">
        <v>106.3</v>
      </c>
      <c r="J17" s="11">
        <v>106.4</v>
      </c>
      <c r="K17" s="11">
        <v>106.9</v>
      </c>
      <c r="L17" s="11">
        <v>107.6</v>
      </c>
      <c r="M17" s="11">
        <v>107.3</v>
      </c>
      <c r="N17" s="7">
        <f t="shared" si="0"/>
        <v>105.63999999999999</v>
      </c>
      <c r="O17" s="11">
        <f t="shared" si="1"/>
        <v>106.16666666666667</v>
      </c>
      <c r="P17" s="102">
        <f t="shared" si="2"/>
        <v>1.0484319174275505</v>
      </c>
    </row>
    <row r="18" spans="1:16" x14ac:dyDescent="0.25">
      <c r="A18" s="10">
        <v>1988</v>
      </c>
      <c r="B18" s="11">
        <v>106.8</v>
      </c>
      <c r="C18" s="11">
        <v>106.4</v>
      </c>
      <c r="D18" s="11">
        <v>106.2</v>
      </c>
      <c r="E18" s="11">
        <v>106.8</v>
      </c>
      <c r="F18" s="11">
        <v>107.8</v>
      </c>
      <c r="G18" s="11">
        <v>108.2</v>
      </c>
      <c r="H18" s="11">
        <v>108.6</v>
      </c>
      <c r="I18" s="11">
        <v>109.4</v>
      </c>
      <c r="J18" s="11">
        <v>109.4</v>
      </c>
      <c r="K18" s="11">
        <v>109.8</v>
      </c>
      <c r="L18" s="11">
        <v>110.3</v>
      </c>
      <c r="M18" s="11">
        <v>110.4</v>
      </c>
      <c r="N18" s="7">
        <f t="shared" si="0"/>
        <v>108.68999999999998</v>
      </c>
      <c r="O18" s="11">
        <f t="shared" si="1"/>
        <v>109.13333333333333</v>
      </c>
      <c r="P18" s="102">
        <f t="shared" si="2"/>
        <v>1.0288716395304809</v>
      </c>
    </row>
    <row r="19" spans="1:16" x14ac:dyDescent="0.25">
      <c r="A19" s="10">
        <v>1989</v>
      </c>
      <c r="B19" s="11">
        <v>110.7</v>
      </c>
      <c r="C19" s="11">
        <v>111.2</v>
      </c>
      <c r="D19" s="11">
        <v>111.6</v>
      </c>
      <c r="E19" s="11">
        <v>114.5</v>
      </c>
      <c r="F19" s="11">
        <v>116</v>
      </c>
      <c r="G19" s="11">
        <v>116</v>
      </c>
      <c r="H19" s="11">
        <v>115.4</v>
      </c>
      <c r="I19" s="11">
        <v>114.2</v>
      </c>
      <c r="J19" s="11">
        <v>113.5</v>
      </c>
      <c r="K19" s="11">
        <v>114.3</v>
      </c>
      <c r="L19" s="11">
        <v>114.6</v>
      </c>
      <c r="M19" s="11">
        <v>114.8</v>
      </c>
      <c r="N19" s="7">
        <f t="shared" si="0"/>
        <v>114.48999999999998</v>
      </c>
      <c r="O19" s="11">
        <f t="shared" si="1"/>
        <v>114.36666666666667</v>
      </c>
      <c r="P19" s="102">
        <f t="shared" si="2"/>
        <v>1.0533627748642929</v>
      </c>
    </row>
    <row r="20" spans="1:16" x14ac:dyDescent="0.25">
      <c r="A20" s="10">
        <v>1990</v>
      </c>
      <c r="B20" s="11">
        <v>116.8</v>
      </c>
      <c r="C20" s="11">
        <v>116.6</v>
      </c>
      <c r="D20" s="11">
        <v>116.2</v>
      </c>
      <c r="E20" s="11">
        <v>116.6</v>
      </c>
      <c r="F20" s="11">
        <v>117.1</v>
      </c>
      <c r="G20" s="11">
        <v>117.7</v>
      </c>
      <c r="H20" s="11">
        <v>117.8</v>
      </c>
      <c r="I20" s="11">
        <v>120.3</v>
      </c>
      <c r="J20" s="11">
        <v>122.9</v>
      </c>
      <c r="K20" s="11">
        <v>125.7</v>
      </c>
      <c r="L20" s="11">
        <v>126.6</v>
      </c>
      <c r="M20" s="11">
        <v>126.7</v>
      </c>
      <c r="N20" s="7">
        <f t="shared" si="0"/>
        <v>120.75999999999999</v>
      </c>
      <c r="O20" s="11">
        <f t="shared" si="1"/>
        <v>120.33333333333333</v>
      </c>
      <c r="P20" s="102">
        <f t="shared" si="2"/>
        <v>1.0547646082627304</v>
      </c>
    </row>
    <row r="21" spans="1:16" x14ac:dyDescent="0.25">
      <c r="A21" s="10">
        <v>1991</v>
      </c>
      <c r="B21" s="11">
        <v>124.7</v>
      </c>
      <c r="C21" s="11">
        <v>122.6</v>
      </c>
      <c r="D21" s="11">
        <v>121.2</v>
      </c>
      <c r="E21" s="11">
        <v>121.3</v>
      </c>
      <c r="F21" s="11">
        <v>122.7</v>
      </c>
      <c r="G21" s="11">
        <v>123.1</v>
      </c>
      <c r="H21" s="11">
        <v>122.9</v>
      </c>
      <c r="I21" s="11">
        <v>123.2</v>
      </c>
      <c r="J21" s="11">
        <v>123.3</v>
      </c>
      <c r="K21" s="11">
        <v>123.4</v>
      </c>
      <c r="L21" s="11">
        <v>124.5</v>
      </c>
      <c r="M21" s="11">
        <v>124.5</v>
      </c>
      <c r="N21" s="7">
        <f t="shared" si="0"/>
        <v>123.00999999999999</v>
      </c>
      <c r="O21" s="11">
        <f t="shared" si="1"/>
        <v>123.13333333333334</v>
      </c>
      <c r="P21" s="102">
        <f t="shared" si="2"/>
        <v>1.0186319973501159</v>
      </c>
    </row>
    <row r="22" spans="1:16" x14ac:dyDescent="0.25">
      <c r="A22" s="10">
        <v>1992</v>
      </c>
      <c r="B22" s="11">
        <v>123.5</v>
      </c>
      <c r="C22" s="11">
        <v>122.9</v>
      </c>
      <c r="D22" s="11">
        <v>123.2</v>
      </c>
      <c r="E22" s="11">
        <v>124.1</v>
      </c>
      <c r="F22" s="11">
        <v>125.5</v>
      </c>
      <c r="G22" s="11">
        <v>126.5</v>
      </c>
      <c r="H22" s="11">
        <v>126.7</v>
      </c>
      <c r="I22" s="11">
        <v>126.5</v>
      </c>
      <c r="J22" s="11">
        <v>126.5</v>
      </c>
      <c r="K22" s="11">
        <v>127.5</v>
      </c>
      <c r="L22" s="11">
        <v>128.5</v>
      </c>
      <c r="M22" s="11">
        <v>128.19999999999999</v>
      </c>
      <c r="N22" s="7">
        <f t="shared" si="0"/>
        <v>126.32000000000001</v>
      </c>
      <c r="O22" s="11">
        <f t="shared" si="1"/>
        <v>126.56666666666666</v>
      </c>
      <c r="P22" s="102">
        <f t="shared" si="2"/>
        <v>1.026908381432404</v>
      </c>
    </row>
    <row r="23" spans="1:16" x14ac:dyDescent="0.25">
      <c r="A23" s="10">
        <v>1993</v>
      </c>
      <c r="B23" s="11">
        <v>128</v>
      </c>
      <c r="C23" s="11">
        <v>128</v>
      </c>
      <c r="D23" s="11">
        <v>127.8</v>
      </c>
      <c r="E23" s="11">
        <v>128.4</v>
      </c>
      <c r="F23" s="11">
        <v>129.19999999999999</v>
      </c>
      <c r="G23" s="11">
        <v>129.5</v>
      </c>
      <c r="H23" s="11">
        <v>129.4</v>
      </c>
      <c r="I23" s="11">
        <v>129.4</v>
      </c>
      <c r="J23" s="11">
        <v>129.19999999999999</v>
      </c>
      <c r="K23" s="11">
        <v>131</v>
      </c>
      <c r="L23" s="11">
        <v>131.6</v>
      </c>
      <c r="M23" s="11">
        <v>130.80000000000001</v>
      </c>
      <c r="N23" s="7">
        <f t="shared" si="0"/>
        <v>129.62999999999997</v>
      </c>
      <c r="O23" s="11">
        <f t="shared" si="1"/>
        <v>129.33333333333334</v>
      </c>
      <c r="P23" s="102">
        <f t="shared" si="2"/>
        <v>1.026203293223559</v>
      </c>
    </row>
    <row r="24" spans="1:16" x14ac:dyDescent="0.25">
      <c r="A24" s="10">
        <v>1994</v>
      </c>
      <c r="B24" s="11">
        <v>130.19999999999999</v>
      </c>
      <c r="C24" s="11">
        <v>130.4</v>
      </c>
      <c r="D24" s="11">
        <v>130.5</v>
      </c>
      <c r="E24" s="11">
        <v>131.19999999999999</v>
      </c>
      <c r="F24" s="11">
        <v>131.80000000000001</v>
      </c>
      <c r="G24" s="11">
        <v>132.9</v>
      </c>
      <c r="H24" s="11">
        <v>133.9</v>
      </c>
      <c r="I24" s="11">
        <v>135.19999999999999</v>
      </c>
      <c r="J24" s="11">
        <v>135.30000000000001</v>
      </c>
      <c r="K24" s="11">
        <v>135.6</v>
      </c>
      <c r="L24" s="11">
        <v>136.69999999999999</v>
      </c>
      <c r="M24" s="11">
        <v>136.69999999999999</v>
      </c>
      <c r="N24" s="7">
        <f t="shared" si="0"/>
        <v>133.97999999999999</v>
      </c>
      <c r="O24" s="11">
        <f t="shared" si="1"/>
        <v>134.80000000000001</v>
      </c>
      <c r="P24" s="102">
        <f t="shared" si="2"/>
        <v>1.0335570469798661</v>
      </c>
    </row>
    <row r="25" spans="1:16" x14ac:dyDescent="0.25">
      <c r="A25" s="10">
        <v>1995</v>
      </c>
      <c r="B25" s="11">
        <v>136.9</v>
      </c>
      <c r="C25" s="11">
        <v>137.1</v>
      </c>
      <c r="D25" s="11">
        <v>137.6</v>
      </c>
      <c r="E25" s="11">
        <v>138.69999999999999</v>
      </c>
      <c r="F25" s="11">
        <v>140.1</v>
      </c>
      <c r="G25" s="11">
        <v>140.80000000000001</v>
      </c>
      <c r="H25" s="11">
        <v>139.80000000000001</v>
      </c>
      <c r="I25" s="11">
        <v>138.9</v>
      </c>
      <c r="J25" s="11">
        <v>138.5</v>
      </c>
      <c r="K25" s="11">
        <v>139</v>
      </c>
      <c r="L25" s="11">
        <v>139</v>
      </c>
      <c r="M25" s="11">
        <v>138.9</v>
      </c>
      <c r="N25" s="7">
        <f t="shared" si="0"/>
        <v>139.13000000000002</v>
      </c>
      <c r="O25" s="11">
        <f t="shared" si="1"/>
        <v>139.06666666666669</v>
      </c>
      <c r="P25" s="102">
        <f t="shared" si="2"/>
        <v>1.0384385729213319</v>
      </c>
    </row>
    <row r="26" spans="1:16" x14ac:dyDescent="0.25">
      <c r="A26" s="10">
        <v>1996</v>
      </c>
      <c r="B26" s="11">
        <v>139.69999999999999</v>
      </c>
      <c r="C26" s="11">
        <v>140</v>
      </c>
      <c r="D26" s="11">
        <v>140.9</v>
      </c>
      <c r="E26" s="11">
        <v>143</v>
      </c>
      <c r="F26" s="11">
        <v>144.4</v>
      </c>
      <c r="G26" s="11">
        <v>143.80000000000001</v>
      </c>
      <c r="H26" s="11">
        <v>143.30000000000001</v>
      </c>
      <c r="I26" s="11">
        <v>142.6</v>
      </c>
      <c r="J26" s="11">
        <v>142.9</v>
      </c>
      <c r="K26" s="11">
        <v>143.5</v>
      </c>
      <c r="L26" s="11">
        <v>144.5</v>
      </c>
      <c r="M26" s="11">
        <v>144.80000000000001</v>
      </c>
      <c r="N26" s="7">
        <f t="shared" si="0"/>
        <v>143.36999999999998</v>
      </c>
      <c r="O26" s="11">
        <f t="shared" si="1"/>
        <v>142.93333333333331</v>
      </c>
      <c r="P26" s="102">
        <f t="shared" si="2"/>
        <v>1.0304750952346722</v>
      </c>
    </row>
    <row r="27" spans="1:16" x14ac:dyDescent="0.25">
      <c r="A27" s="10">
        <v>1997</v>
      </c>
      <c r="B27" s="11">
        <v>144.6</v>
      </c>
      <c r="C27" s="11">
        <v>144.4</v>
      </c>
      <c r="D27" s="11">
        <v>144.19999999999999</v>
      </c>
      <c r="E27" s="11">
        <v>144.19999999999999</v>
      </c>
      <c r="F27" s="11">
        <v>143.80000000000001</v>
      </c>
      <c r="G27" s="11">
        <v>143.4</v>
      </c>
      <c r="H27" s="11">
        <v>142.9</v>
      </c>
      <c r="I27" s="11">
        <v>143.30000000000001</v>
      </c>
      <c r="J27" s="11">
        <v>143.6</v>
      </c>
      <c r="K27" s="11">
        <v>143.6</v>
      </c>
      <c r="L27" s="11">
        <v>143.1</v>
      </c>
      <c r="M27" s="11">
        <v>142.4</v>
      </c>
      <c r="N27" s="7">
        <f t="shared" si="0"/>
        <v>143.44999999999999</v>
      </c>
      <c r="O27" s="11">
        <f t="shared" si="1"/>
        <v>143.26666666666668</v>
      </c>
      <c r="P27" s="102">
        <f t="shared" si="2"/>
        <v>1.0005579967915186</v>
      </c>
    </row>
    <row r="28" spans="1:16" x14ac:dyDescent="0.25">
      <c r="A28" s="10">
        <v>1998</v>
      </c>
      <c r="B28" s="11">
        <v>141.69999999999999</v>
      </c>
      <c r="C28" s="11">
        <v>140.9</v>
      </c>
      <c r="D28" s="11">
        <v>140.1</v>
      </c>
      <c r="E28" s="11">
        <v>140.30000000000001</v>
      </c>
      <c r="F28" s="11">
        <v>141.1</v>
      </c>
      <c r="G28" s="11">
        <v>140.9</v>
      </c>
      <c r="H28" s="11">
        <v>140.80000000000001</v>
      </c>
      <c r="I28" s="11">
        <v>140.19999999999999</v>
      </c>
      <c r="J28" s="11">
        <v>139.6</v>
      </c>
      <c r="K28" s="11">
        <v>140.4</v>
      </c>
      <c r="L28" s="11">
        <v>140.6</v>
      </c>
      <c r="M28" s="11">
        <v>139.6</v>
      </c>
      <c r="N28" s="7">
        <f t="shared" si="0"/>
        <v>140.35999999999999</v>
      </c>
      <c r="O28" s="11">
        <f t="shared" si="1"/>
        <v>140.20000000000002</v>
      </c>
      <c r="P28" s="102">
        <f t="shared" si="2"/>
        <v>0.97845939351690481</v>
      </c>
    </row>
    <row r="29" spans="1:16" x14ac:dyDescent="0.25">
      <c r="A29" s="10">
        <v>1999</v>
      </c>
      <c r="B29" s="11">
        <v>139.1</v>
      </c>
      <c r="C29" s="11">
        <v>138.30000000000001</v>
      </c>
      <c r="D29" s="11">
        <v>139.1</v>
      </c>
      <c r="E29" s="11">
        <v>142.9</v>
      </c>
      <c r="F29" s="11">
        <v>143.1</v>
      </c>
      <c r="G29" s="11">
        <v>142.4</v>
      </c>
      <c r="H29" s="11">
        <v>143.69999999999999</v>
      </c>
      <c r="I29" s="11">
        <v>145</v>
      </c>
      <c r="J29" s="11">
        <v>146</v>
      </c>
      <c r="K29" s="11">
        <v>146.6</v>
      </c>
      <c r="L29" s="11">
        <v>146.9</v>
      </c>
      <c r="M29" s="11">
        <v>147.6</v>
      </c>
      <c r="N29" s="7">
        <f t="shared" si="0"/>
        <v>144.32999999999998</v>
      </c>
      <c r="O29" s="11">
        <f t="shared" si="1"/>
        <v>144.9</v>
      </c>
      <c r="P29" s="102">
        <f t="shared" si="2"/>
        <v>1.0282844115132517</v>
      </c>
    </row>
    <row r="30" spans="1:16" x14ac:dyDescent="0.25">
      <c r="A30" s="10">
        <v>2000</v>
      </c>
      <c r="B30" s="11">
        <v>147.69999999999999</v>
      </c>
      <c r="C30" s="11">
        <v>149.1</v>
      </c>
      <c r="D30" s="11">
        <v>152.9</v>
      </c>
      <c r="E30" s="11">
        <v>152.19999999999999</v>
      </c>
      <c r="F30" s="11">
        <v>152.5</v>
      </c>
      <c r="G30" s="11">
        <v>155.5</v>
      </c>
      <c r="H30" s="11">
        <v>154.4</v>
      </c>
      <c r="I30" s="11">
        <v>152.30000000000001</v>
      </c>
      <c r="J30" s="11">
        <v>154.19999999999999</v>
      </c>
      <c r="K30" s="11">
        <v>154</v>
      </c>
      <c r="L30" s="11">
        <v>154.9</v>
      </c>
      <c r="M30" s="11">
        <v>153.9</v>
      </c>
      <c r="N30" s="7">
        <f t="shared" si="0"/>
        <v>153.68</v>
      </c>
      <c r="O30" s="11">
        <f t="shared" si="1"/>
        <v>153.63333333333335</v>
      </c>
      <c r="P30" s="102">
        <f t="shared" si="2"/>
        <v>1.064782096584217</v>
      </c>
    </row>
    <row r="31" spans="1:16" x14ac:dyDescent="0.25">
      <c r="A31" s="10">
        <v>2001</v>
      </c>
      <c r="B31" s="11">
        <v>154</v>
      </c>
      <c r="C31" s="11">
        <v>154.5</v>
      </c>
      <c r="D31" s="11">
        <v>153.30000000000001</v>
      </c>
      <c r="E31" s="11">
        <v>155.80000000000001</v>
      </c>
      <c r="F31" s="11">
        <v>159.19999999999999</v>
      </c>
      <c r="G31" s="11">
        <v>157.9</v>
      </c>
      <c r="H31" s="11">
        <v>153.4</v>
      </c>
      <c r="I31" s="11">
        <v>152.5</v>
      </c>
      <c r="J31" s="11">
        <v>155.1</v>
      </c>
      <c r="K31" s="11">
        <v>151.4</v>
      </c>
      <c r="L31" s="11">
        <v>149.19999999999999</v>
      </c>
      <c r="M31" s="11">
        <v>147.4</v>
      </c>
      <c r="N31" s="7">
        <f t="shared" si="0"/>
        <v>153.52000000000004</v>
      </c>
      <c r="O31" s="11">
        <f t="shared" si="1"/>
        <v>153.66666666666666</v>
      </c>
      <c r="P31" s="102">
        <f t="shared" si="2"/>
        <v>0.99895887558563268</v>
      </c>
    </row>
    <row r="32" spans="1:16" x14ac:dyDescent="0.25">
      <c r="A32" s="10">
        <v>2002</v>
      </c>
      <c r="B32" s="11">
        <v>147.5</v>
      </c>
      <c r="C32" s="11">
        <v>147.1</v>
      </c>
      <c r="D32" s="11">
        <v>149.19999999999999</v>
      </c>
      <c r="E32" s="11">
        <v>152.69999999999999</v>
      </c>
      <c r="F32" s="11">
        <v>152.69999999999999</v>
      </c>
      <c r="G32" s="11">
        <v>152.4</v>
      </c>
      <c r="H32" s="11">
        <v>152.69999999999999</v>
      </c>
      <c r="I32" s="11">
        <v>153</v>
      </c>
      <c r="J32" s="11">
        <v>153.1</v>
      </c>
      <c r="K32" s="11">
        <v>154</v>
      </c>
      <c r="L32" s="11">
        <v>154.19999999999999</v>
      </c>
      <c r="M32" s="11">
        <v>153</v>
      </c>
      <c r="N32" s="7">
        <f t="shared" si="0"/>
        <v>152.69999999999999</v>
      </c>
      <c r="O32" s="11">
        <f t="shared" si="1"/>
        <v>152.93333333333331</v>
      </c>
      <c r="P32" s="102">
        <f t="shared" si="2"/>
        <v>0.99465867639395489</v>
      </c>
    </row>
    <row r="33" spans="1:16" x14ac:dyDescent="0.25">
      <c r="A33" s="10">
        <v>2003</v>
      </c>
      <c r="B33" s="11">
        <v>154.6</v>
      </c>
      <c r="C33" s="11">
        <v>158.19999999999999</v>
      </c>
      <c r="D33" s="11">
        <v>160.30000000000001</v>
      </c>
      <c r="E33" s="11">
        <v>158.5</v>
      </c>
      <c r="F33" s="11">
        <v>156.19999999999999</v>
      </c>
      <c r="G33" s="11">
        <v>155.69999999999999</v>
      </c>
      <c r="H33" s="11">
        <v>155.5</v>
      </c>
      <c r="I33" s="11">
        <v>157.1</v>
      </c>
      <c r="J33" s="11">
        <v>158.1</v>
      </c>
      <c r="K33" s="11">
        <v>155.4</v>
      </c>
      <c r="L33" s="11">
        <v>153.6</v>
      </c>
      <c r="M33" s="11">
        <v>152.5</v>
      </c>
      <c r="N33" s="7">
        <f t="shared" si="0"/>
        <v>156.29000000000002</v>
      </c>
      <c r="O33" s="11">
        <f t="shared" si="1"/>
        <v>156.9</v>
      </c>
      <c r="P33" s="102">
        <f t="shared" si="2"/>
        <v>1.0235101506221351</v>
      </c>
    </row>
    <row r="34" spans="1:16" x14ac:dyDescent="0.25">
      <c r="A34" s="10">
        <v>2004</v>
      </c>
      <c r="B34" s="11">
        <v>154.9</v>
      </c>
      <c r="C34" s="11">
        <v>156.80000000000001</v>
      </c>
      <c r="D34" s="11">
        <v>158.5</v>
      </c>
      <c r="E34" s="11">
        <v>159.9</v>
      </c>
      <c r="F34" s="11">
        <v>163.6</v>
      </c>
      <c r="G34" s="11">
        <v>164</v>
      </c>
      <c r="H34" s="11">
        <v>162.19999999999999</v>
      </c>
      <c r="I34" s="11">
        <v>161.4</v>
      </c>
      <c r="J34" s="11">
        <v>161.6</v>
      </c>
      <c r="K34" s="11">
        <v>165.3</v>
      </c>
      <c r="L34" s="11">
        <v>165.8</v>
      </c>
      <c r="M34" s="11">
        <v>163.4</v>
      </c>
      <c r="N34" s="7">
        <f t="shared" si="0"/>
        <v>162.57</v>
      </c>
      <c r="O34" s="11">
        <f t="shared" si="1"/>
        <v>161.73333333333335</v>
      </c>
      <c r="P34" s="102">
        <f t="shared" si="2"/>
        <v>1.0401817134813487</v>
      </c>
    </row>
    <row r="35" spans="1:16" x14ac:dyDescent="0.25">
      <c r="A35" s="10">
        <v>2005</v>
      </c>
      <c r="B35" s="11">
        <v>162.6</v>
      </c>
      <c r="C35" s="11">
        <v>164.7</v>
      </c>
      <c r="D35" s="11">
        <v>167.6</v>
      </c>
      <c r="E35" s="11">
        <v>172.2</v>
      </c>
      <c r="F35" s="11">
        <v>171</v>
      </c>
      <c r="G35" s="11">
        <v>170.6</v>
      </c>
      <c r="H35" s="11">
        <v>173.5</v>
      </c>
      <c r="I35" s="11">
        <v>177.1</v>
      </c>
      <c r="J35" s="11">
        <v>186.4</v>
      </c>
      <c r="K35" s="11">
        <v>183.7</v>
      </c>
      <c r="L35" s="11">
        <v>174.7</v>
      </c>
      <c r="M35" s="11">
        <v>171.6</v>
      </c>
      <c r="N35" s="7">
        <f t="shared" si="0"/>
        <v>174.84</v>
      </c>
      <c r="O35" s="11">
        <f t="shared" si="1"/>
        <v>179</v>
      </c>
      <c r="P35" s="102">
        <f t="shared" si="2"/>
        <v>1.0754751799224951</v>
      </c>
    </row>
    <row r="36" spans="1:16" x14ac:dyDescent="0.25">
      <c r="A36" s="10">
        <v>2006</v>
      </c>
      <c r="B36" s="11">
        <v>174.9</v>
      </c>
      <c r="C36" s="11">
        <v>174.8</v>
      </c>
      <c r="D36" s="11">
        <v>176.6</v>
      </c>
      <c r="E36" s="11">
        <v>183.9</v>
      </c>
      <c r="F36" s="11">
        <v>187.7</v>
      </c>
      <c r="G36" s="11">
        <v>187.1</v>
      </c>
      <c r="H36" s="11">
        <v>189</v>
      </c>
      <c r="I36" s="11">
        <v>188.6</v>
      </c>
      <c r="J36" s="11">
        <v>180.1</v>
      </c>
      <c r="K36" s="11">
        <v>173.7</v>
      </c>
      <c r="L36" s="11">
        <v>172.7</v>
      </c>
      <c r="M36" s="11">
        <v>174.4</v>
      </c>
      <c r="N36" s="7">
        <f t="shared" si="0"/>
        <v>181.38000000000002</v>
      </c>
      <c r="O36" s="11">
        <f t="shared" si="1"/>
        <v>185.9</v>
      </c>
      <c r="P36" s="102">
        <f t="shared" si="2"/>
        <v>1.0374056280027455</v>
      </c>
    </row>
    <row r="37" spans="1:16" x14ac:dyDescent="0.25">
      <c r="A37" s="10">
        <v>2007</v>
      </c>
      <c r="B37" s="12">
        <v>173.18199999999999</v>
      </c>
      <c r="C37" s="12">
        <v>173.518</v>
      </c>
      <c r="D37" s="12">
        <v>179.541</v>
      </c>
      <c r="E37" s="12">
        <v>184.93</v>
      </c>
      <c r="F37" s="12">
        <v>190.26499999999999</v>
      </c>
      <c r="G37" s="12">
        <v>189.20500000000001</v>
      </c>
      <c r="H37" s="12">
        <v>187.60599999999999</v>
      </c>
      <c r="I37" s="12">
        <v>184.14699999999999</v>
      </c>
      <c r="J37" s="12">
        <v>184.36099999999999</v>
      </c>
      <c r="K37" s="12">
        <v>184.63900000000001</v>
      </c>
      <c r="L37" s="12">
        <v>190.761</v>
      </c>
      <c r="M37" s="12">
        <v>189.96700000000001</v>
      </c>
      <c r="N37" s="7">
        <f t="shared" si="0"/>
        <v>186.54220000000001</v>
      </c>
      <c r="O37" s="12">
        <f t="shared" si="1"/>
        <v>185.37133333333335</v>
      </c>
      <c r="P37" s="102">
        <f t="shared" si="2"/>
        <v>1.0284606902635349</v>
      </c>
    </row>
    <row r="38" spans="1:16" x14ac:dyDescent="0.25">
      <c r="A38" s="10">
        <v>2008</v>
      </c>
      <c r="B38" s="12">
        <v>190.91800000000001</v>
      </c>
      <c r="C38" s="12">
        <v>190.63900000000001</v>
      </c>
      <c r="D38" s="12">
        <v>195.71</v>
      </c>
      <c r="E38" s="12">
        <v>199.55600000000001</v>
      </c>
      <c r="F38" s="12">
        <v>206.75700000000001</v>
      </c>
      <c r="G38" s="12">
        <v>213.63300000000001</v>
      </c>
      <c r="H38" s="12">
        <v>214.53299999999999</v>
      </c>
      <c r="I38" s="12">
        <v>207.79599999999999</v>
      </c>
      <c r="J38" s="12">
        <v>204.785</v>
      </c>
      <c r="K38" s="12">
        <v>192.19800000000001</v>
      </c>
      <c r="L38" s="12">
        <v>170.87</v>
      </c>
      <c r="M38" s="12">
        <v>160.91399999999999</v>
      </c>
      <c r="N38" s="7">
        <f t="shared" si="0"/>
        <v>196.67520000000002</v>
      </c>
      <c r="O38" s="12">
        <f t="shared" si="1"/>
        <v>209.03799999999998</v>
      </c>
      <c r="P38" s="102">
        <f t="shared" si="2"/>
        <v>1.0543201484704265</v>
      </c>
    </row>
    <row r="39" spans="1:16" x14ac:dyDescent="0.25">
      <c r="A39" s="10">
        <v>2009</v>
      </c>
      <c r="B39" s="12">
        <v>163.215</v>
      </c>
      <c r="C39" s="12">
        <v>165.976</v>
      </c>
      <c r="D39" s="12">
        <v>165.97800000000001</v>
      </c>
      <c r="E39" s="12">
        <v>168.53899999999999</v>
      </c>
      <c r="F39" s="12">
        <v>173.05500000000001</v>
      </c>
      <c r="G39" s="12">
        <v>181.73</v>
      </c>
      <c r="H39" s="12">
        <v>180.41900000000001</v>
      </c>
      <c r="I39" s="12">
        <v>182.541</v>
      </c>
      <c r="J39" s="12">
        <v>182.024</v>
      </c>
      <c r="K39" s="12">
        <v>183.506</v>
      </c>
      <c r="L39" s="12">
        <v>186.928</v>
      </c>
      <c r="M39" s="12">
        <v>186.839</v>
      </c>
      <c r="N39" s="7">
        <f t="shared" si="0"/>
        <v>179.15590000000003</v>
      </c>
      <c r="O39" s="12">
        <f t="shared" si="1"/>
        <v>181.66133333333335</v>
      </c>
      <c r="P39" s="102">
        <f t="shared" si="2"/>
        <v>0.9109226786091994</v>
      </c>
    </row>
    <row r="40" spans="1:16" x14ac:dyDescent="0.25">
      <c r="A40" s="10">
        <v>2010</v>
      </c>
      <c r="B40" s="12">
        <v>189.54400000000001</v>
      </c>
      <c r="C40" s="12">
        <v>188.40600000000001</v>
      </c>
      <c r="D40" s="12">
        <v>191.29400000000001</v>
      </c>
      <c r="E40" s="12">
        <v>193.32</v>
      </c>
      <c r="F40" s="12">
        <v>194.07900000000001</v>
      </c>
      <c r="G40" s="12">
        <v>191.58699999999999</v>
      </c>
      <c r="H40" s="12">
        <v>192.05099999999999</v>
      </c>
      <c r="I40" s="12">
        <v>192.65700000000001</v>
      </c>
      <c r="J40" s="12">
        <v>191.517</v>
      </c>
      <c r="K40" s="12">
        <v>193.553</v>
      </c>
      <c r="L40" s="12">
        <v>194.88399999999999</v>
      </c>
      <c r="M40" s="12">
        <v>197.83199999999999</v>
      </c>
      <c r="N40" s="7">
        <f t="shared" si="0"/>
        <v>193.2774</v>
      </c>
      <c r="O40" s="12">
        <f t="shared" si="1"/>
        <v>192.07499999999996</v>
      </c>
      <c r="P40" s="102">
        <f t="shared" si="2"/>
        <v>1.0788224110955875</v>
      </c>
    </row>
    <row r="41" spans="1:16" x14ac:dyDescent="0.25">
      <c r="A41" s="10">
        <v>2011</v>
      </c>
      <c r="B41" s="12">
        <v>200.63499999999999</v>
      </c>
      <c r="C41" s="12">
        <v>202.91</v>
      </c>
      <c r="D41" s="12">
        <v>211.774</v>
      </c>
      <c r="E41" s="12">
        <v>218.352</v>
      </c>
      <c r="F41" s="12">
        <v>222.15299999999999</v>
      </c>
      <c r="G41" s="12">
        <v>218.155</v>
      </c>
      <c r="H41" s="12">
        <v>217.46600000000001</v>
      </c>
      <c r="I41" s="12">
        <v>217.49100000000001</v>
      </c>
      <c r="J41" s="12">
        <v>216.47399999999999</v>
      </c>
      <c r="K41" s="12">
        <v>213.01300000000001</v>
      </c>
      <c r="L41" s="12">
        <v>212.119</v>
      </c>
      <c r="M41" s="12">
        <v>209.01300000000001</v>
      </c>
      <c r="N41" s="7">
        <f t="shared" si="0"/>
        <v>215.60099999999997</v>
      </c>
      <c r="O41" s="12">
        <f t="shared" si="1"/>
        <v>217.14366666666669</v>
      </c>
      <c r="P41" s="102">
        <f t="shared" si="2"/>
        <v>1.1155003119868125</v>
      </c>
    </row>
    <row r="42" spans="1:16" x14ac:dyDescent="0.25">
      <c r="A42" s="10">
        <v>2012</v>
      </c>
      <c r="B42" s="12">
        <v>211.59899999999999</v>
      </c>
      <c r="C42" s="12">
        <v>215.66499999999999</v>
      </c>
      <c r="D42" s="12">
        <v>222.947</v>
      </c>
      <c r="E42" s="12">
        <v>225.25700000000001</v>
      </c>
      <c r="F42" s="12">
        <v>222.57900000000001</v>
      </c>
      <c r="G42" s="12">
        <v>217.56899999999999</v>
      </c>
      <c r="H42" s="12">
        <v>215.33699999999999</v>
      </c>
      <c r="I42" s="12">
        <v>220.97300000000001</v>
      </c>
      <c r="J42" s="12">
        <v>223.9</v>
      </c>
      <c r="K42" s="12">
        <v>221.89699999999999</v>
      </c>
      <c r="L42" s="12">
        <v>215.19900000000001</v>
      </c>
      <c r="M42" s="12">
        <v>212.07</v>
      </c>
      <c r="N42" s="7">
        <f t="shared" si="0"/>
        <v>219.77280000000002</v>
      </c>
      <c r="O42" s="12">
        <f t="shared" si="1"/>
        <v>220.07000000000002</v>
      </c>
      <c r="P42" s="102">
        <f t="shared" si="2"/>
        <v>1.0193496319590356</v>
      </c>
    </row>
    <row r="43" spans="1:16" x14ac:dyDescent="0.25">
      <c r="A43" s="10">
        <v>2013</v>
      </c>
      <c r="B43" s="12">
        <v>212.52199999999999</v>
      </c>
      <c r="C43" s="12">
        <v>220.76</v>
      </c>
      <c r="D43" s="12">
        <v>222.49199999999999</v>
      </c>
      <c r="E43" s="12">
        <v>219.62899999999999</v>
      </c>
      <c r="F43" s="12">
        <v>220.572</v>
      </c>
      <c r="G43" s="12">
        <v>221.23099999999999</v>
      </c>
      <c r="H43" s="12">
        <v>221.22399999999999</v>
      </c>
      <c r="I43" s="12">
        <v>220.595</v>
      </c>
      <c r="J43" s="12">
        <v>219.32400000000001</v>
      </c>
      <c r="K43" s="12">
        <v>215.52099999999999</v>
      </c>
      <c r="L43" s="12">
        <v>212.911</v>
      </c>
      <c r="M43" s="12">
        <v>213.15600000000001</v>
      </c>
      <c r="N43" s="7">
        <f t="shared" si="0"/>
        <v>218.66550000000001</v>
      </c>
      <c r="O43" s="12">
        <f t="shared" si="1"/>
        <v>220.381</v>
      </c>
      <c r="P43" s="102">
        <f t="shared" si="2"/>
        <v>0.99496161490411916</v>
      </c>
    </row>
    <row r="44" spans="1:16" x14ac:dyDescent="0.25">
      <c r="A44" s="10">
        <v>2014</v>
      </c>
      <c r="B44" s="12">
        <v>213.90600000000001</v>
      </c>
      <c r="C44" s="12">
        <v>215.20699999999999</v>
      </c>
      <c r="D44" s="12">
        <v>219.30099999999999</v>
      </c>
      <c r="E44" s="12">
        <v>222.93799999999999</v>
      </c>
      <c r="F44" s="12">
        <v>224.16800000000001</v>
      </c>
      <c r="G44" s="12">
        <v>224.352</v>
      </c>
      <c r="H44" s="12">
        <v>222.88300000000001</v>
      </c>
      <c r="I44" s="12">
        <v>219.42</v>
      </c>
      <c r="J44" s="12">
        <v>217.387</v>
      </c>
      <c r="K44" s="12">
        <v>212.78100000000001</v>
      </c>
      <c r="L44" s="12">
        <v>206.00899999999999</v>
      </c>
      <c r="M44" s="12">
        <v>198.29599999999999</v>
      </c>
      <c r="N44" s="7">
        <f t="shared" si="0"/>
        <v>216.75349999999997</v>
      </c>
      <c r="O44" s="12">
        <f t="shared" si="1"/>
        <v>219.89666666666668</v>
      </c>
      <c r="P44" s="102">
        <f t="shared" si="2"/>
        <v>0.99125605090880808</v>
      </c>
    </row>
    <row r="45" spans="1:16" x14ac:dyDescent="0.25">
      <c r="A45" s="10">
        <v>2015</v>
      </c>
      <c r="B45" s="12">
        <v>188.548</v>
      </c>
      <c r="C45" s="12">
        <v>192.06899999999999</v>
      </c>
      <c r="D45" s="12">
        <v>198.184</v>
      </c>
      <c r="E45" s="12">
        <v>199.14500000000001</v>
      </c>
      <c r="F45" s="12">
        <v>205.607</v>
      </c>
      <c r="G45" s="12">
        <v>207.29900000000001</v>
      </c>
      <c r="H45" s="12">
        <v>206.87299999999999</v>
      </c>
      <c r="N45" s="7">
        <f t="shared" si="0"/>
        <v>203.42159999999998</v>
      </c>
      <c r="O45" s="12">
        <f>AVERAGE(H45:J45)</f>
        <v>206.87299999999999</v>
      </c>
      <c r="P45" s="102">
        <f t="shared" si="2"/>
        <v>0.93849280403776647</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24, 2015 (09:53:15 AM)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pane ySplit="11" topLeftCell="A12" activePane="bottomLeft" state="frozen"/>
      <selection activeCell="O31" sqref="O31"/>
      <selection pane="bottomLeft" activeCell="O31" sqref="O31"/>
    </sheetView>
  </sheetViews>
  <sheetFormatPr defaultRowHeight="15" x14ac:dyDescent="0.25"/>
  <cols>
    <col min="1" max="1" width="20" style="7" customWidth="1"/>
    <col min="2" max="253" width="8" style="7" customWidth="1"/>
    <col min="254" max="16384" width="9.140625" style="7"/>
  </cols>
  <sheetData>
    <row r="1" spans="1:15" ht="15.75" x14ac:dyDescent="0.25">
      <c r="A1" s="191" t="s">
        <v>0</v>
      </c>
      <c r="B1" s="189"/>
      <c r="C1" s="189"/>
      <c r="D1" s="189"/>
      <c r="E1" s="189"/>
      <c r="F1" s="189"/>
    </row>
    <row r="2" spans="1:15" ht="15.75" x14ac:dyDescent="0.25">
      <c r="A2" s="191" t="s">
        <v>1</v>
      </c>
      <c r="B2" s="189"/>
      <c r="C2" s="189"/>
      <c r="D2" s="189"/>
      <c r="E2" s="189"/>
      <c r="F2" s="189"/>
    </row>
    <row r="3" spans="1:15" x14ac:dyDescent="0.25">
      <c r="A3" s="189"/>
      <c r="B3" s="189"/>
      <c r="C3" s="189"/>
      <c r="D3" s="189"/>
      <c r="E3" s="189"/>
      <c r="F3" s="189"/>
    </row>
    <row r="4" spans="1:15" x14ac:dyDescent="0.25">
      <c r="A4" s="8" t="s">
        <v>2</v>
      </c>
      <c r="B4" s="188" t="s">
        <v>30</v>
      </c>
      <c r="C4" s="189"/>
      <c r="D4" s="189"/>
      <c r="E4" s="189"/>
      <c r="F4" s="189"/>
    </row>
    <row r="5" spans="1:15" x14ac:dyDescent="0.25">
      <c r="A5" s="192" t="s">
        <v>4</v>
      </c>
      <c r="B5" s="189"/>
      <c r="C5" s="189"/>
      <c r="D5" s="189"/>
      <c r="E5" s="189"/>
      <c r="F5" s="189"/>
    </row>
    <row r="6" spans="1:15" x14ac:dyDescent="0.25">
      <c r="A6" s="8" t="s">
        <v>5</v>
      </c>
      <c r="B6" s="188" t="s">
        <v>6</v>
      </c>
      <c r="C6" s="189"/>
      <c r="D6" s="189"/>
      <c r="E6" s="189"/>
      <c r="F6" s="189"/>
    </row>
    <row r="7" spans="1:15" x14ac:dyDescent="0.25">
      <c r="A7" s="8" t="s">
        <v>7</v>
      </c>
      <c r="B7" s="188" t="s">
        <v>31</v>
      </c>
      <c r="C7" s="189"/>
      <c r="D7" s="189"/>
      <c r="E7" s="189"/>
      <c r="F7" s="189"/>
    </row>
    <row r="8" spans="1:15" x14ac:dyDescent="0.25">
      <c r="A8" s="8" t="s">
        <v>9</v>
      </c>
      <c r="B8" s="188" t="s">
        <v>28</v>
      </c>
      <c r="C8" s="189"/>
      <c r="D8" s="189"/>
      <c r="E8" s="189"/>
      <c r="F8" s="189"/>
    </row>
    <row r="9" spans="1:15" x14ac:dyDescent="0.25">
      <c r="A9" s="8" t="s">
        <v>11</v>
      </c>
      <c r="B9" s="190" t="s">
        <v>29</v>
      </c>
      <c r="C9" s="189"/>
      <c r="D9" s="189"/>
      <c r="E9" s="189"/>
      <c r="F9" s="189"/>
    </row>
    <row r="11" spans="1:15" ht="27" thickBot="1" x14ac:dyDescent="0.3">
      <c r="A11" s="9" t="s">
        <v>13</v>
      </c>
      <c r="B11" s="9" t="s">
        <v>14</v>
      </c>
      <c r="C11" s="9" t="s">
        <v>15</v>
      </c>
      <c r="D11" s="9" t="s">
        <v>16</v>
      </c>
      <c r="E11" s="9" t="s">
        <v>17</v>
      </c>
      <c r="F11" s="9" t="s">
        <v>18</v>
      </c>
      <c r="G11" s="9" t="s">
        <v>19</v>
      </c>
      <c r="H11" s="9" t="s">
        <v>20</v>
      </c>
      <c r="I11" s="9" t="s">
        <v>21</v>
      </c>
      <c r="J11" s="9" t="s">
        <v>22</v>
      </c>
      <c r="K11" s="9" t="s">
        <v>23</v>
      </c>
      <c r="L11" s="9" t="s">
        <v>24</v>
      </c>
      <c r="M11" s="9" t="s">
        <v>25</v>
      </c>
      <c r="N11" s="18" t="s">
        <v>39</v>
      </c>
      <c r="O11" s="9" t="s">
        <v>62</v>
      </c>
    </row>
    <row r="12" spans="1:15" ht="15.75" thickTop="1" x14ac:dyDescent="0.25">
      <c r="A12" s="10">
        <v>1982</v>
      </c>
      <c r="B12" s="11">
        <v>94.9</v>
      </c>
      <c r="C12" s="11">
        <v>95.3</v>
      </c>
      <c r="D12" s="11">
        <v>95.1</v>
      </c>
      <c r="E12" s="11">
        <v>96</v>
      </c>
      <c r="F12" s="11">
        <v>97.4</v>
      </c>
      <c r="G12" s="11">
        <v>98.6</v>
      </c>
      <c r="H12" s="11">
        <v>99.2</v>
      </c>
      <c r="I12" s="11">
        <v>99.5</v>
      </c>
      <c r="J12" s="11">
        <v>99.4</v>
      </c>
      <c r="K12" s="11">
        <v>99.8</v>
      </c>
      <c r="L12" s="11">
        <v>99.3</v>
      </c>
      <c r="M12" s="11">
        <v>98.4</v>
      </c>
      <c r="N12" s="7">
        <f t="shared" ref="N12:N45" si="0">AVERAGE(D12:M12)</f>
        <v>98.269999999999982</v>
      </c>
      <c r="O12" s="11">
        <f>AVERAGE(H12:J12)</f>
        <v>99.366666666666674</v>
      </c>
    </row>
    <row r="13" spans="1:15" x14ac:dyDescent="0.25">
      <c r="A13" s="10">
        <v>1983</v>
      </c>
      <c r="B13" s="11">
        <v>98.5</v>
      </c>
      <c r="C13" s="11">
        <v>98.6</v>
      </c>
      <c r="D13" s="11">
        <v>99.1</v>
      </c>
      <c r="E13" s="11">
        <v>99.5</v>
      </c>
      <c r="F13" s="11">
        <v>99.8</v>
      </c>
      <c r="G13" s="11">
        <v>100.1</v>
      </c>
      <c r="H13" s="11">
        <v>100.3</v>
      </c>
      <c r="I13" s="11">
        <v>100.7</v>
      </c>
      <c r="J13" s="11">
        <v>101</v>
      </c>
      <c r="K13" s="11">
        <v>101</v>
      </c>
      <c r="L13" s="11">
        <v>100.8</v>
      </c>
      <c r="M13" s="11">
        <v>100.7</v>
      </c>
      <c r="N13" s="7">
        <f t="shared" si="0"/>
        <v>100.3</v>
      </c>
      <c r="O13" s="11">
        <f t="shared" ref="O13:O44" si="1">AVERAGE(H13:J13)</f>
        <v>100.66666666666667</v>
      </c>
    </row>
    <row r="14" spans="1:15" x14ac:dyDescent="0.25">
      <c r="A14" s="10">
        <v>1984</v>
      </c>
      <c r="B14" s="11">
        <v>100.8</v>
      </c>
      <c r="C14" s="11">
        <v>100.7</v>
      </c>
      <c r="D14" s="11">
        <v>100.3</v>
      </c>
      <c r="E14" s="11">
        <v>100.2</v>
      </c>
      <c r="F14" s="11">
        <v>101</v>
      </c>
      <c r="G14" s="11">
        <v>101.3</v>
      </c>
      <c r="H14" s="11">
        <v>102.1</v>
      </c>
      <c r="I14" s="11">
        <v>103.8</v>
      </c>
      <c r="J14" s="11">
        <v>104.6</v>
      </c>
      <c r="K14" s="11">
        <v>104.2</v>
      </c>
      <c r="L14" s="11">
        <v>103.9</v>
      </c>
      <c r="M14" s="11">
        <v>104</v>
      </c>
      <c r="N14" s="7">
        <f t="shared" si="0"/>
        <v>102.54</v>
      </c>
      <c r="O14" s="11">
        <f t="shared" si="1"/>
        <v>103.5</v>
      </c>
    </row>
    <row r="15" spans="1:15" x14ac:dyDescent="0.25">
      <c r="A15" s="10">
        <v>1985</v>
      </c>
      <c r="B15" s="11">
        <v>104.3</v>
      </c>
      <c r="C15" s="11">
        <v>104.7</v>
      </c>
      <c r="D15" s="11">
        <v>105</v>
      </c>
      <c r="E15" s="11">
        <v>105.4</v>
      </c>
      <c r="F15" s="11">
        <v>106.3</v>
      </c>
      <c r="G15" s="11">
        <v>106.8</v>
      </c>
      <c r="H15" s="11">
        <v>107.2</v>
      </c>
      <c r="I15" s="11">
        <v>107.5</v>
      </c>
      <c r="J15" s="11">
        <v>107.8</v>
      </c>
      <c r="K15" s="11">
        <v>107.9</v>
      </c>
      <c r="L15" s="11">
        <v>108.2</v>
      </c>
      <c r="M15" s="11">
        <v>108.4</v>
      </c>
      <c r="N15" s="7">
        <f t="shared" si="0"/>
        <v>107.05</v>
      </c>
      <c r="O15" s="11">
        <f t="shared" si="1"/>
        <v>107.5</v>
      </c>
    </row>
    <row r="16" spans="1:15" x14ac:dyDescent="0.25">
      <c r="A16" s="10">
        <v>1986</v>
      </c>
      <c r="B16" s="11">
        <v>108.7</v>
      </c>
      <c r="C16" s="11">
        <v>108.6</v>
      </c>
      <c r="D16" s="11">
        <v>108.7</v>
      </c>
      <c r="E16" s="11">
        <v>109</v>
      </c>
      <c r="F16" s="11">
        <v>109.2</v>
      </c>
      <c r="G16" s="11">
        <v>110</v>
      </c>
      <c r="H16" s="11">
        <v>110.1</v>
      </c>
      <c r="I16" s="11">
        <v>110.4</v>
      </c>
      <c r="J16" s="11">
        <v>110.8</v>
      </c>
      <c r="K16" s="11">
        <v>110.4</v>
      </c>
      <c r="L16" s="11">
        <v>110</v>
      </c>
      <c r="M16" s="11">
        <v>110.2</v>
      </c>
      <c r="N16" s="7">
        <f t="shared" si="0"/>
        <v>109.88</v>
      </c>
      <c r="O16" s="11">
        <f t="shared" si="1"/>
        <v>110.43333333333334</v>
      </c>
    </row>
    <row r="17" spans="1:15" x14ac:dyDescent="0.25">
      <c r="A17" s="10">
        <v>1987</v>
      </c>
      <c r="B17" s="11">
        <v>110.7</v>
      </c>
      <c r="C17" s="11">
        <v>111</v>
      </c>
      <c r="D17" s="11">
        <v>111.4</v>
      </c>
      <c r="E17" s="11">
        <v>111.8</v>
      </c>
      <c r="F17" s="11">
        <v>112.2</v>
      </c>
      <c r="G17" s="11">
        <v>112.9</v>
      </c>
      <c r="H17" s="11">
        <v>113.2</v>
      </c>
      <c r="I17" s="11">
        <v>114</v>
      </c>
      <c r="J17" s="11">
        <v>114.1</v>
      </c>
      <c r="K17" s="11">
        <v>114</v>
      </c>
      <c r="L17" s="11">
        <v>113.9</v>
      </c>
      <c r="M17" s="11">
        <v>114.1</v>
      </c>
      <c r="N17" s="7">
        <f t="shared" si="0"/>
        <v>113.16</v>
      </c>
      <c r="O17" s="11">
        <f t="shared" si="1"/>
        <v>113.76666666666665</v>
      </c>
    </row>
    <row r="18" spans="1:15" x14ac:dyDescent="0.25">
      <c r="A18" s="10">
        <v>1988</v>
      </c>
      <c r="B18" s="11">
        <v>114.6</v>
      </c>
      <c r="C18" s="11">
        <v>115</v>
      </c>
      <c r="D18" s="11">
        <v>115.4</v>
      </c>
      <c r="E18" s="11">
        <v>115.6</v>
      </c>
      <c r="F18" s="11">
        <v>116</v>
      </c>
      <c r="G18" s="11">
        <v>116.9</v>
      </c>
      <c r="H18" s="11">
        <v>117.4</v>
      </c>
      <c r="I18" s="11">
        <v>117.8</v>
      </c>
      <c r="J18" s="11">
        <v>118.2</v>
      </c>
      <c r="K18" s="11">
        <v>118.2</v>
      </c>
      <c r="L18" s="11">
        <v>118.3</v>
      </c>
      <c r="M18" s="11">
        <v>118.5</v>
      </c>
      <c r="N18" s="7">
        <f t="shared" si="0"/>
        <v>117.22999999999999</v>
      </c>
      <c r="O18" s="11">
        <f t="shared" si="1"/>
        <v>117.8</v>
      </c>
    </row>
    <row r="19" spans="1:15" x14ac:dyDescent="0.25">
      <c r="A19" s="10">
        <v>1989</v>
      </c>
      <c r="B19" s="11">
        <v>119</v>
      </c>
      <c r="C19" s="11">
        <v>119.3</v>
      </c>
      <c r="D19" s="11">
        <v>119.6</v>
      </c>
      <c r="E19" s="11">
        <v>119.8</v>
      </c>
      <c r="F19" s="11">
        <v>120.3</v>
      </c>
      <c r="G19" s="11">
        <v>121.1</v>
      </c>
      <c r="H19" s="11">
        <v>122.1</v>
      </c>
      <c r="I19" s="11">
        <v>122.4</v>
      </c>
      <c r="J19" s="11">
        <v>122.5</v>
      </c>
      <c r="K19" s="11">
        <v>122.5</v>
      </c>
      <c r="L19" s="11">
        <v>122.7</v>
      </c>
      <c r="M19" s="11">
        <v>123.1</v>
      </c>
      <c r="N19" s="7">
        <f t="shared" si="0"/>
        <v>121.60999999999999</v>
      </c>
      <c r="O19" s="11">
        <f t="shared" si="1"/>
        <v>122.33333333333333</v>
      </c>
    </row>
    <row r="20" spans="1:15" x14ac:dyDescent="0.25">
      <c r="A20" s="10">
        <v>1990</v>
      </c>
      <c r="B20" s="11">
        <v>123.9</v>
      </c>
      <c r="C20" s="11">
        <v>124.1</v>
      </c>
      <c r="D20" s="11">
        <v>124.7</v>
      </c>
      <c r="E20" s="11">
        <v>124.7</v>
      </c>
      <c r="F20" s="11">
        <v>125.1</v>
      </c>
      <c r="G20" s="11">
        <v>126.2</v>
      </c>
      <c r="H20" s="11">
        <v>127</v>
      </c>
      <c r="I20" s="11">
        <v>127.9</v>
      </c>
      <c r="J20" s="11">
        <v>128.30000000000001</v>
      </c>
      <c r="K20" s="11">
        <v>128.30000000000001</v>
      </c>
      <c r="L20" s="11">
        <v>128.19999999999999</v>
      </c>
      <c r="M20" s="11">
        <v>128.30000000000001</v>
      </c>
      <c r="N20" s="7">
        <f t="shared" si="0"/>
        <v>126.87</v>
      </c>
      <c r="O20" s="11">
        <f t="shared" si="1"/>
        <v>127.73333333333335</v>
      </c>
    </row>
    <row r="21" spans="1:15" x14ac:dyDescent="0.25">
      <c r="A21" s="10">
        <v>1991</v>
      </c>
      <c r="B21" s="11">
        <v>129.4</v>
      </c>
      <c r="C21" s="11">
        <v>130</v>
      </c>
      <c r="D21" s="11">
        <v>130.19999999999999</v>
      </c>
      <c r="E21" s="11">
        <v>130.1</v>
      </c>
      <c r="F21" s="11">
        <v>130.5</v>
      </c>
      <c r="G21" s="11">
        <v>131.1</v>
      </c>
      <c r="H21" s="11">
        <v>131.80000000000001</v>
      </c>
      <c r="I21" s="11">
        <v>132</v>
      </c>
      <c r="J21" s="11">
        <v>132.4</v>
      </c>
      <c r="K21" s="11">
        <v>132.30000000000001</v>
      </c>
      <c r="L21" s="11">
        <v>132.4</v>
      </c>
      <c r="M21" s="11">
        <v>132.69999999999999</v>
      </c>
      <c r="N21" s="7">
        <f t="shared" si="0"/>
        <v>131.55000000000001</v>
      </c>
      <c r="O21" s="11">
        <f t="shared" si="1"/>
        <v>132.06666666666669</v>
      </c>
    </row>
    <row r="22" spans="1:15" x14ac:dyDescent="0.25">
      <c r="A22" s="10">
        <v>1992</v>
      </c>
      <c r="B22" s="11">
        <v>133.30000000000001</v>
      </c>
      <c r="C22" s="11">
        <v>133.6</v>
      </c>
      <c r="D22" s="11">
        <v>134</v>
      </c>
      <c r="E22" s="11">
        <v>133.9</v>
      </c>
      <c r="F22" s="11">
        <v>134.1</v>
      </c>
      <c r="G22" s="11">
        <v>135.1</v>
      </c>
      <c r="H22" s="11">
        <v>135.69999999999999</v>
      </c>
      <c r="I22" s="11">
        <v>135.9</v>
      </c>
      <c r="J22" s="11">
        <v>135.80000000000001</v>
      </c>
      <c r="K22" s="11">
        <v>135.9</v>
      </c>
      <c r="L22" s="11">
        <v>136</v>
      </c>
      <c r="M22" s="11">
        <v>136.1</v>
      </c>
      <c r="N22" s="7">
        <f t="shared" si="0"/>
        <v>135.25</v>
      </c>
      <c r="O22" s="11">
        <f t="shared" si="1"/>
        <v>135.80000000000001</v>
      </c>
    </row>
    <row r="23" spans="1:15" x14ac:dyDescent="0.25">
      <c r="A23" s="10">
        <v>1993</v>
      </c>
      <c r="B23" s="11">
        <v>136.69999999999999</v>
      </c>
      <c r="C23" s="11">
        <v>137</v>
      </c>
      <c r="D23" s="11">
        <v>137.4</v>
      </c>
      <c r="E23" s="11">
        <v>137.69999999999999</v>
      </c>
      <c r="F23" s="11">
        <v>137.9</v>
      </c>
      <c r="G23" s="11">
        <v>138.80000000000001</v>
      </c>
      <c r="H23" s="11">
        <v>139.1</v>
      </c>
      <c r="I23" s="11">
        <v>139.5</v>
      </c>
      <c r="J23" s="11">
        <v>139.69999999999999</v>
      </c>
      <c r="K23" s="11">
        <v>139.6</v>
      </c>
      <c r="L23" s="11">
        <v>139.4</v>
      </c>
      <c r="M23" s="11">
        <v>139.69999999999999</v>
      </c>
      <c r="N23" s="7">
        <f t="shared" si="0"/>
        <v>138.88</v>
      </c>
      <c r="O23" s="11">
        <f t="shared" si="1"/>
        <v>139.43333333333334</v>
      </c>
    </row>
    <row r="24" spans="1:15" x14ac:dyDescent="0.25">
      <c r="A24" s="10">
        <v>1994</v>
      </c>
      <c r="B24" s="11">
        <v>140.19999999999999</v>
      </c>
      <c r="C24" s="11">
        <v>140.9</v>
      </c>
      <c r="D24" s="11">
        <v>141.30000000000001</v>
      </c>
      <c r="E24" s="11">
        <v>141.1</v>
      </c>
      <c r="F24" s="11">
        <v>141.30000000000001</v>
      </c>
      <c r="G24" s="11">
        <v>142.1</v>
      </c>
      <c r="H24" s="11">
        <v>142.5</v>
      </c>
      <c r="I24" s="11">
        <v>143</v>
      </c>
      <c r="J24" s="11">
        <v>143</v>
      </c>
      <c r="K24" s="11">
        <v>142.80000000000001</v>
      </c>
      <c r="L24" s="11">
        <v>142.69999999999999</v>
      </c>
      <c r="M24" s="11">
        <v>142.69999999999999</v>
      </c>
      <c r="N24" s="7">
        <f t="shared" si="0"/>
        <v>142.25</v>
      </c>
      <c r="O24" s="11">
        <f t="shared" si="1"/>
        <v>142.83333333333334</v>
      </c>
    </row>
    <row r="25" spans="1:15" x14ac:dyDescent="0.25">
      <c r="A25" s="10">
        <v>1995</v>
      </c>
      <c r="B25" s="11">
        <v>143.5</v>
      </c>
      <c r="C25" s="11">
        <v>144</v>
      </c>
      <c r="D25" s="11">
        <v>144.30000000000001</v>
      </c>
      <c r="E25" s="11">
        <v>144.4</v>
      </c>
      <c r="F25" s="11">
        <v>144.6</v>
      </c>
      <c r="G25" s="11">
        <v>145.5</v>
      </c>
      <c r="H25" s="11">
        <v>146.1</v>
      </c>
      <c r="I25" s="11">
        <v>146.5</v>
      </c>
      <c r="J25" s="11">
        <v>146.5</v>
      </c>
      <c r="K25" s="11">
        <v>146.6</v>
      </c>
      <c r="L25" s="11">
        <v>146.4</v>
      </c>
      <c r="M25" s="11">
        <v>146.69999999999999</v>
      </c>
      <c r="N25" s="7">
        <f t="shared" si="0"/>
        <v>145.76000000000002</v>
      </c>
      <c r="O25" s="11">
        <f t="shared" si="1"/>
        <v>146.36666666666667</v>
      </c>
    </row>
    <row r="26" spans="1:15" x14ac:dyDescent="0.25">
      <c r="A26" s="10">
        <v>1996</v>
      </c>
      <c r="B26" s="11">
        <v>147.5</v>
      </c>
      <c r="C26" s="11">
        <v>148</v>
      </c>
      <c r="D26" s="11">
        <v>148.5</v>
      </c>
      <c r="E26" s="11">
        <v>148.6</v>
      </c>
      <c r="F26" s="11">
        <v>148.9</v>
      </c>
      <c r="G26" s="11">
        <v>149.6</v>
      </c>
      <c r="H26" s="11">
        <v>150.4</v>
      </c>
      <c r="I26" s="11">
        <v>150.69999999999999</v>
      </c>
      <c r="J26" s="11">
        <v>150.80000000000001</v>
      </c>
      <c r="K26" s="11">
        <v>150.69999999999999</v>
      </c>
      <c r="L26" s="11">
        <v>150.69999999999999</v>
      </c>
      <c r="M26" s="11">
        <v>151</v>
      </c>
      <c r="N26" s="7">
        <f t="shared" si="0"/>
        <v>149.99</v>
      </c>
      <c r="O26" s="11">
        <f t="shared" si="1"/>
        <v>150.63333333333335</v>
      </c>
    </row>
    <row r="27" spans="1:15" x14ac:dyDescent="0.25">
      <c r="A27" s="10">
        <v>1997</v>
      </c>
      <c r="B27" s="11">
        <v>151.80000000000001</v>
      </c>
      <c r="C27" s="11">
        <v>152.4</v>
      </c>
      <c r="D27" s="11">
        <v>152.5</v>
      </c>
      <c r="E27" s="11">
        <v>152.4</v>
      </c>
      <c r="F27" s="11">
        <v>152.6</v>
      </c>
      <c r="G27" s="11">
        <v>153.6</v>
      </c>
      <c r="H27" s="11">
        <v>154.1</v>
      </c>
      <c r="I27" s="11">
        <v>154.19999999999999</v>
      </c>
      <c r="J27" s="11">
        <v>154.4</v>
      </c>
      <c r="K27" s="11">
        <v>154.4</v>
      </c>
      <c r="L27" s="11">
        <v>154.5</v>
      </c>
      <c r="M27" s="11">
        <v>154.4</v>
      </c>
      <c r="N27" s="7">
        <f t="shared" si="0"/>
        <v>153.71000000000004</v>
      </c>
      <c r="O27" s="11">
        <f t="shared" si="1"/>
        <v>154.23333333333332</v>
      </c>
    </row>
    <row r="28" spans="1:15" x14ac:dyDescent="0.25">
      <c r="A28" s="10">
        <v>1998</v>
      </c>
      <c r="B28" s="11">
        <v>154.80000000000001</v>
      </c>
      <c r="C28" s="11">
        <v>155.1</v>
      </c>
      <c r="D28" s="11">
        <v>155.5</v>
      </c>
      <c r="E28" s="11">
        <v>155.80000000000001</v>
      </c>
      <c r="F28" s="11">
        <v>156.1</v>
      </c>
      <c r="G28" s="11">
        <v>157</v>
      </c>
      <c r="H28" s="11">
        <v>157.6</v>
      </c>
      <c r="I28" s="11">
        <v>157.69999999999999</v>
      </c>
      <c r="J28" s="11">
        <v>157.80000000000001</v>
      </c>
      <c r="K28" s="11">
        <v>157.6</v>
      </c>
      <c r="L28" s="11">
        <v>157.69999999999999</v>
      </c>
      <c r="M28" s="11">
        <v>157.80000000000001</v>
      </c>
      <c r="N28" s="7">
        <f t="shared" si="0"/>
        <v>157.06</v>
      </c>
      <c r="O28" s="11">
        <f t="shared" si="1"/>
        <v>157.69999999999999</v>
      </c>
    </row>
    <row r="29" spans="1:15" x14ac:dyDescent="0.25">
      <c r="A29" s="10">
        <v>1999</v>
      </c>
      <c r="B29" s="11">
        <v>158.1</v>
      </c>
      <c r="C29" s="11">
        <v>158.4</v>
      </c>
      <c r="D29" s="11">
        <v>158.80000000000001</v>
      </c>
      <c r="E29" s="11">
        <v>159.1</v>
      </c>
      <c r="F29" s="11">
        <v>159.19999999999999</v>
      </c>
      <c r="G29" s="11">
        <v>160.19999999999999</v>
      </c>
      <c r="H29" s="11">
        <v>160.69999999999999</v>
      </c>
      <c r="I29" s="11">
        <v>161</v>
      </c>
      <c r="J29" s="11">
        <v>161.30000000000001</v>
      </c>
      <c r="K29" s="11">
        <v>161</v>
      </c>
      <c r="L29" s="11">
        <v>161.1</v>
      </c>
      <c r="M29" s="11">
        <v>161.1</v>
      </c>
      <c r="N29" s="7">
        <f t="shared" si="0"/>
        <v>160.34999999999997</v>
      </c>
      <c r="O29" s="11">
        <f t="shared" si="1"/>
        <v>161</v>
      </c>
    </row>
    <row r="30" spans="1:15" x14ac:dyDescent="0.25">
      <c r="A30" s="10">
        <v>2000</v>
      </c>
      <c r="B30" s="11">
        <v>162</v>
      </c>
      <c r="C30" s="11">
        <v>162.9</v>
      </c>
      <c r="D30" s="11">
        <v>163.4</v>
      </c>
      <c r="E30" s="11">
        <v>163.6</v>
      </c>
      <c r="F30" s="11">
        <v>163.9</v>
      </c>
      <c r="G30" s="11">
        <v>165.5</v>
      </c>
      <c r="H30" s="11">
        <v>166.4</v>
      </c>
      <c r="I30" s="11">
        <v>166.6</v>
      </c>
      <c r="J30" s="11">
        <v>167.3</v>
      </c>
      <c r="K30" s="11">
        <v>167.5</v>
      </c>
      <c r="L30" s="11">
        <v>167.6</v>
      </c>
      <c r="M30" s="11">
        <v>168.1</v>
      </c>
      <c r="N30" s="7">
        <f t="shared" si="0"/>
        <v>165.98999999999998</v>
      </c>
      <c r="O30" s="11">
        <f t="shared" si="1"/>
        <v>166.76666666666668</v>
      </c>
    </row>
    <row r="31" spans="1:15" x14ac:dyDescent="0.25">
      <c r="A31" s="10">
        <v>2001</v>
      </c>
      <c r="B31" s="11">
        <v>170.2</v>
      </c>
      <c r="C31" s="11">
        <v>170.5</v>
      </c>
      <c r="D31" s="11">
        <v>171</v>
      </c>
      <c r="E31" s="11">
        <v>171</v>
      </c>
      <c r="F31" s="11">
        <v>171.7</v>
      </c>
      <c r="G31" s="11">
        <v>173</v>
      </c>
      <c r="H31" s="11">
        <v>173.3</v>
      </c>
      <c r="I31" s="11">
        <v>173.5</v>
      </c>
      <c r="J31" s="11">
        <v>173.2</v>
      </c>
      <c r="K31" s="11">
        <v>172.5</v>
      </c>
      <c r="L31" s="11">
        <v>172.8</v>
      </c>
      <c r="M31" s="11">
        <v>172.9</v>
      </c>
      <c r="N31" s="7">
        <f t="shared" si="0"/>
        <v>172.49</v>
      </c>
      <c r="O31" s="11">
        <f t="shared" si="1"/>
        <v>173.33333333333334</v>
      </c>
    </row>
    <row r="32" spans="1:15" x14ac:dyDescent="0.25">
      <c r="A32" s="10">
        <v>2002</v>
      </c>
      <c r="B32" s="11">
        <v>173.4</v>
      </c>
      <c r="C32" s="11">
        <v>173.9</v>
      </c>
      <c r="D32" s="11">
        <v>174.4</v>
      </c>
      <c r="E32" s="11">
        <v>174.8</v>
      </c>
      <c r="F32" s="11">
        <v>175.1</v>
      </c>
      <c r="G32" s="11">
        <v>176.1</v>
      </c>
      <c r="H32" s="11">
        <v>176.5</v>
      </c>
      <c r="I32" s="11">
        <v>176.9</v>
      </c>
      <c r="J32" s="11">
        <v>177</v>
      </c>
      <c r="K32" s="11">
        <v>176.9</v>
      </c>
      <c r="L32" s="11">
        <v>176.9</v>
      </c>
      <c r="M32" s="11">
        <v>176.9</v>
      </c>
      <c r="N32" s="7">
        <f t="shared" si="0"/>
        <v>176.15000000000003</v>
      </c>
      <c r="O32" s="11">
        <f t="shared" si="1"/>
        <v>176.79999999999998</v>
      </c>
    </row>
    <row r="33" spans="1:15" x14ac:dyDescent="0.25">
      <c r="A33" s="10">
        <v>2003</v>
      </c>
      <c r="B33" s="11">
        <v>177.9</v>
      </c>
      <c r="C33" s="11">
        <v>178.7</v>
      </c>
      <c r="D33" s="11">
        <v>179.9</v>
      </c>
      <c r="E33" s="11">
        <v>179.7</v>
      </c>
      <c r="F33" s="11">
        <v>180</v>
      </c>
      <c r="G33" s="11">
        <v>180.9</v>
      </c>
      <c r="H33" s="11">
        <v>181.4</v>
      </c>
      <c r="I33" s="11">
        <v>181.6</v>
      </c>
      <c r="J33" s="11">
        <v>181.6</v>
      </c>
      <c r="K33" s="11">
        <v>181.3</v>
      </c>
      <c r="L33" s="11">
        <v>180.9</v>
      </c>
      <c r="M33" s="11">
        <v>181</v>
      </c>
      <c r="N33" s="7">
        <f t="shared" si="0"/>
        <v>180.82999999999998</v>
      </c>
      <c r="O33" s="11">
        <f t="shared" si="1"/>
        <v>181.53333333333333</v>
      </c>
    </row>
    <row r="34" spans="1:15" x14ac:dyDescent="0.25">
      <c r="A34" s="10">
        <v>2004</v>
      </c>
      <c r="B34" s="11">
        <v>182.1</v>
      </c>
      <c r="C34" s="11">
        <v>182.6</v>
      </c>
      <c r="D34" s="11">
        <v>183.2</v>
      </c>
      <c r="E34" s="11">
        <v>183.6</v>
      </c>
      <c r="F34" s="11">
        <v>184.1</v>
      </c>
      <c r="G34" s="11">
        <v>185.6</v>
      </c>
      <c r="H34" s="11">
        <v>186.2</v>
      </c>
      <c r="I34" s="11">
        <v>186.6</v>
      </c>
      <c r="J34" s="11">
        <v>186.5</v>
      </c>
      <c r="K34" s="11">
        <v>186.2</v>
      </c>
      <c r="L34" s="11">
        <v>186.4</v>
      </c>
      <c r="M34" s="11">
        <v>186.4</v>
      </c>
      <c r="N34" s="7">
        <f t="shared" si="0"/>
        <v>185.48000000000002</v>
      </c>
      <c r="O34" s="11">
        <f t="shared" si="1"/>
        <v>186.43333333333331</v>
      </c>
    </row>
    <row r="35" spans="1:15" x14ac:dyDescent="0.25">
      <c r="A35" s="10">
        <v>2005</v>
      </c>
      <c r="B35" s="11">
        <v>187.3</v>
      </c>
      <c r="C35" s="11">
        <v>188.1</v>
      </c>
      <c r="D35" s="11">
        <v>188.9</v>
      </c>
      <c r="E35" s="11">
        <v>189.4</v>
      </c>
      <c r="F35" s="11">
        <v>189.7</v>
      </c>
      <c r="G35" s="11">
        <v>190.9</v>
      </c>
      <c r="H35" s="11">
        <v>191.9</v>
      </c>
      <c r="I35" s="11">
        <v>192.3</v>
      </c>
      <c r="J35" s="11">
        <v>192.9</v>
      </c>
      <c r="K35" s="11">
        <v>194.1</v>
      </c>
      <c r="L35" s="11">
        <v>194.4</v>
      </c>
      <c r="M35" s="11">
        <v>194.2</v>
      </c>
      <c r="N35" s="7">
        <f t="shared" si="0"/>
        <v>191.87</v>
      </c>
      <c r="O35" s="11">
        <f t="shared" si="1"/>
        <v>192.36666666666667</v>
      </c>
    </row>
    <row r="36" spans="1:15" x14ac:dyDescent="0.25">
      <c r="A36" s="10">
        <v>2006</v>
      </c>
      <c r="B36" s="11">
        <v>195.8</v>
      </c>
      <c r="C36" s="11">
        <v>196.1</v>
      </c>
      <c r="D36" s="11">
        <v>196.6</v>
      </c>
      <c r="E36" s="11">
        <v>196.8</v>
      </c>
      <c r="F36" s="11">
        <v>197.4</v>
      </c>
      <c r="G36" s="11">
        <v>198.9</v>
      </c>
      <c r="H36" s="11">
        <v>199.7</v>
      </c>
      <c r="I36" s="11">
        <v>200.3</v>
      </c>
      <c r="J36" s="11">
        <v>200.4</v>
      </c>
      <c r="K36" s="11">
        <v>199.6</v>
      </c>
      <c r="L36" s="11">
        <v>199.9</v>
      </c>
      <c r="M36" s="11">
        <v>200.5</v>
      </c>
      <c r="N36" s="7">
        <f t="shared" si="0"/>
        <v>199.01</v>
      </c>
      <c r="O36" s="11">
        <f t="shared" si="1"/>
        <v>200.13333333333333</v>
      </c>
    </row>
    <row r="37" spans="1:15" x14ac:dyDescent="0.25">
      <c r="A37" s="10">
        <v>2007</v>
      </c>
      <c r="B37" s="12">
        <v>201.50899999999999</v>
      </c>
      <c r="C37" s="12">
        <v>202.37</v>
      </c>
      <c r="D37" s="12">
        <v>203.203</v>
      </c>
      <c r="E37" s="12">
        <v>203.58799999999999</v>
      </c>
      <c r="F37" s="12">
        <v>204.03299999999999</v>
      </c>
      <c r="G37" s="12">
        <v>205.71100000000001</v>
      </c>
      <c r="H37" s="12">
        <v>206.18299999999999</v>
      </c>
      <c r="I37" s="12">
        <v>206.054</v>
      </c>
      <c r="J37" s="12">
        <v>206.05</v>
      </c>
      <c r="K37" s="12">
        <v>205.916</v>
      </c>
      <c r="L37" s="12">
        <v>206.28800000000001</v>
      </c>
      <c r="M37" s="12">
        <v>206.63800000000001</v>
      </c>
      <c r="N37" s="7">
        <f t="shared" si="0"/>
        <v>205.36639999999997</v>
      </c>
      <c r="O37" s="12">
        <f t="shared" si="1"/>
        <v>206.09566666666669</v>
      </c>
    </row>
    <row r="38" spans="1:15" x14ac:dyDescent="0.25">
      <c r="A38" s="10">
        <v>2008</v>
      </c>
      <c r="B38" s="12">
        <v>207.69200000000001</v>
      </c>
      <c r="C38" s="12">
        <v>208.268</v>
      </c>
      <c r="D38" s="12">
        <v>209.38800000000001</v>
      </c>
      <c r="E38" s="12">
        <v>210.161</v>
      </c>
      <c r="F38" s="12">
        <v>211.191</v>
      </c>
      <c r="G38" s="12">
        <v>213.441</v>
      </c>
      <c r="H38" s="12">
        <v>215.02600000000001</v>
      </c>
      <c r="I38" s="12">
        <v>214.74299999999999</v>
      </c>
      <c r="J38" s="12">
        <v>213.95400000000001</v>
      </c>
      <c r="K38" s="12">
        <v>213.15600000000001</v>
      </c>
      <c r="L38" s="12">
        <v>212.59100000000001</v>
      </c>
      <c r="M38" s="12">
        <v>212.452</v>
      </c>
      <c r="N38" s="7">
        <f t="shared" si="0"/>
        <v>212.6103</v>
      </c>
      <c r="O38" s="12">
        <f t="shared" si="1"/>
        <v>214.57433333333333</v>
      </c>
    </row>
    <row r="39" spans="1:15" x14ac:dyDescent="0.25">
      <c r="A39" s="10">
        <v>2009</v>
      </c>
      <c r="B39" s="12">
        <v>213.078</v>
      </c>
      <c r="C39" s="12">
        <v>213.19200000000001</v>
      </c>
      <c r="D39" s="12">
        <v>213.21299999999999</v>
      </c>
      <c r="E39" s="12">
        <v>212.88499999999999</v>
      </c>
      <c r="F39" s="12">
        <v>212.881</v>
      </c>
      <c r="G39" s="12">
        <v>214.03399999999999</v>
      </c>
      <c r="H39" s="12">
        <v>214.029</v>
      </c>
      <c r="I39" s="12">
        <v>213.82400000000001</v>
      </c>
      <c r="J39" s="12">
        <v>213.39099999999999</v>
      </c>
      <c r="K39" s="12">
        <v>212.73400000000001</v>
      </c>
      <c r="L39" s="12">
        <v>212.327</v>
      </c>
      <c r="M39" s="12">
        <v>212.142</v>
      </c>
      <c r="N39" s="7">
        <f t="shared" si="0"/>
        <v>213.14600000000002</v>
      </c>
      <c r="O39" s="12">
        <f t="shared" si="1"/>
        <v>213.74800000000002</v>
      </c>
    </row>
    <row r="40" spans="1:15" x14ac:dyDescent="0.25">
      <c r="A40" s="10">
        <v>2010</v>
      </c>
      <c r="B40" s="12">
        <v>212.529</v>
      </c>
      <c r="C40" s="12">
        <v>212.40100000000001</v>
      </c>
      <c r="D40" s="12">
        <v>212.60400000000001</v>
      </c>
      <c r="E40" s="12">
        <v>212.36799999999999</v>
      </c>
      <c r="F40" s="12">
        <v>212.518</v>
      </c>
      <c r="G40" s="12">
        <v>213.46899999999999</v>
      </c>
      <c r="H40" s="12">
        <v>213.74299999999999</v>
      </c>
      <c r="I40" s="12">
        <v>213.60300000000001</v>
      </c>
      <c r="J40" s="12">
        <v>213.29400000000001</v>
      </c>
      <c r="K40" s="12">
        <v>212.68100000000001</v>
      </c>
      <c r="L40" s="12">
        <v>212.49</v>
      </c>
      <c r="M40" s="12">
        <v>212.86099999999999</v>
      </c>
      <c r="N40" s="7">
        <f t="shared" si="0"/>
        <v>212.96310000000003</v>
      </c>
      <c r="O40" s="12">
        <f t="shared" si="1"/>
        <v>213.54666666666665</v>
      </c>
    </row>
    <row r="41" spans="1:15" x14ac:dyDescent="0.25">
      <c r="A41" s="10">
        <v>2011</v>
      </c>
      <c r="B41" s="12">
        <v>213.44200000000001</v>
      </c>
      <c r="C41" s="12">
        <v>213.93100000000001</v>
      </c>
      <c r="D41" s="12">
        <v>214.32300000000001</v>
      </c>
      <c r="E41" s="12">
        <v>214.523</v>
      </c>
      <c r="F41" s="12">
        <v>215.13499999999999</v>
      </c>
      <c r="G41" s="12">
        <v>216.26300000000001</v>
      </c>
      <c r="H41" s="12">
        <v>216.917</v>
      </c>
      <c r="I41" s="12">
        <v>217.23500000000001</v>
      </c>
      <c r="J41" s="12">
        <v>217.37100000000001</v>
      </c>
      <c r="K41" s="12">
        <v>216.84299999999999</v>
      </c>
      <c r="L41" s="12">
        <v>216.72300000000001</v>
      </c>
      <c r="M41" s="12">
        <v>217.00899999999999</v>
      </c>
      <c r="N41" s="7">
        <f t="shared" si="0"/>
        <v>216.23420000000002</v>
      </c>
      <c r="O41" s="12">
        <f t="shared" si="1"/>
        <v>217.17433333333335</v>
      </c>
    </row>
    <row r="42" spans="1:15" x14ac:dyDescent="0.25">
      <c r="A42" s="10">
        <v>2012</v>
      </c>
      <c r="B42" s="12">
        <v>217.52799999999999</v>
      </c>
      <c r="C42" s="12">
        <v>217.71700000000001</v>
      </c>
      <c r="D42" s="12">
        <v>218.024</v>
      </c>
      <c r="E42" s="12">
        <v>218.17500000000001</v>
      </c>
      <c r="F42" s="12">
        <v>218.446</v>
      </c>
      <c r="G42" s="12">
        <v>219.57300000000001</v>
      </c>
      <c r="H42" s="12">
        <v>219.80799999999999</v>
      </c>
      <c r="I42" s="12">
        <v>220.226</v>
      </c>
      <c r="J42" s="12">
        <v>220.48099999999999</v>
      </c>
      <c r="K42" s="12">
        <v>220.261</v>
      </c>
      <c r="L42" s="12">
        <v>220.45400000000001</v>
      </c>
      <c r="M42" s="12">
        <v>220.75</v>
      </c>
      <c r="N42" s="7">
        <f t="shared" si="0"/>
        <v>219.6198</v>
      </c>
      <c r="O42" s="12">
        <f t="shared" si="1"/>
        <v>220.17166666666665</v>
      </c>
    </row>
    <row r="43" spans="1:15" x14ac:dyDescent="0.25">
      <c r="A43" s="10">
        <v>2013</v>
      </c>
      <c r="B43" s="12">
        <v>221.459</v>
      </c>
      <c r="C43" s="12">
        <v>221.97200000000001</v>
      </c>
      <c r="D43" s="12">
        <v>222.16800000000001</v>
      </c>
      <c r="E43" s="12">
        <v>222.55099999999999</v>
      </c>
      <c r="F43" s="12">
        <v>223.51</v>
      </c>
      <c r="G43" s="12">
        <v>224.744</v>
      </c>
      <c r="H43" s="12">
        <v>225.01</v>
      </c>
      <c r="I43" s="12">
        <v>225.19800000000001</v>
      </c>
      <c r="J43" s="12">
        <v>225.48599999999999</v>
      </c>
      <c r="K43" s="12">
        <v>225.03299999999999</v>
      </c>
      <c r="L43" s="12">
        <v>225.13399999999999</v>
      </c>
      <c r="M43" s="12">
        <v>225.64699999999999</v>
      </c>
      <c r="N43" s="7">
        <f t="shared" si="0"/>
        <v>224.44810000000001</v>
      </c>
      <c r="O43" s="12">
        <f t="shared" si="1"/>
        <v>225.23133333333331</v>
      </c>
    </row>
    <row r="44" spans="1:15" x14ac:dyDescent="0.25">
      <c r="A44" s="10">
        <v>2014</v>
      </c>
      <c r="B44" s="12">
        <v>227.01300000000001</v>
      </c>
      <c r="C44" s="12">
        <v>227.62700000000001</v>
      </c>
      <c r="D44" s="12">
        <v>228.69200000000001</v>
      </c>
      <c r="E44" s="12">
        <v>228.333</v>
      </c>
      <c r="F44" s="12">
        <v>229.33500000000001</v>
      </c>
      <c r="G44" s="12">
        <v>230.62700000000001</v>
      </c>
      <c r="H44" s="12">
        <v>231.13900000000001</v>
      </c>
      <c r="I44" s="12">
        <v>231.22900000000001</v>
      </c>
      <c r="J44" s="12">
        <v>231.38800000000001</v>
      </c>
      <c r="K44" s="12">
        <v>231.006</v>
      </c>
      <c r="L44" s="12">
        <v>230.94399999999999</v>
      </c>
      <c r="M44" s="12">
        <v>231.41900000000001</v>
      </c>
      <c r="N44" s="7">
        <f t="shared" si="0"/>
        <v>230.41120000000001</v>
      </c>
      <c r="O44" s="12">
        <f t="shared" si="1"/>
        <v>231.25200000000004</v>
      </c>
    </row>
    <row r="45" spans="1:15" x14ac:dyDescent="0.25">
      <c r="A45" s="10">
        <v>2015</v>
      </c>
      <c r="B45" s="12">
        <v>232.167</v>
      </c>
      <c r="C45" s="12">
        <v>232.601</v>
      </c>
      <c r="D45" s="12">
        <v>232.9</v>
      </c>
      <c r="E45" s="12">
        <v>233.13900000000001</v>
      </c>
      <c r="F45" s="12">
        <v>233.512</v>
      </c>
      <c r="G45" s="12">
        <v>235.03200000000001</v>
      </c>
      <c r="H45" s="12">
        <v>235.42400000000001</v>
      </c>
      <c r="N45" s="7">
        <f t="shared" si="0"/>
        <v>234.00140000000002</v>
      </c>
      <c r="O45" s="12">
        <f>AVERAGE(H45:J45)</f>
        <v>235.42400000000001</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24, 2015 (09:53:05 AM)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pane ySplit="11" topLeftCell="A12" activePane="bottomLeft" state="frozen"/>
      <selection activeCell="O31" sqref="O31"/>
      <selection pane="bottomLeft" activeCell="O31" sqref="O31"/>
    </sheetView>
  </sheetViews>
  <sheetFormatPr defaultRowHeight="15" x14ac:dyDescent="0.25"/>
  <cols>
    <col min="1" max="1" width="20" customWidth="1"/>
    <col min="2" max="253" width="8" customWidth="1"/>
  </cols>
  <sheetData>
    <row r="1" spans="1:15" ht="15.75" x14ac:dyDescent="0.25">
      <c r="A1" s="216" t="s">
        <v>0</v>
      </c>
      <c r="B1" s="214"/>
      <c r="C1" s="214"/>
      <c r="D1" s="214"/>
      <c r="E1" s="214"/>
      <c r="F1" s="214"/>
    </row>
    <row r="2" spans="1:15" ht="15.75" x14ac:dyDescent="0.25">
      <c r="A2" s="216" t="s">
        <v>1</v>
      </c>
      <c r="B2" s="214"/>
      <c r="C2" s="214"/>
      <c r="D2" s="214"/>
      <c r="E2" s="214"/>
      <c r="F2" s="214"/>
    </row>
    <row r="3" spans="1:15" x14ac:dyDescent="0.25">
      <c r="A3" s="214"/>
      <c r="B3" s="214"/>
      <c r="C3" s="214"/>
      <c r="D3" s="214"/>
      <c r="E3" s="214"/>
      <c r="F3" s="214"/>
    </row>
    <row r="4" spans="1:15" x14ac:dyDescent="0.25">
      <c r="A4" s="5" t="s">
        <v>2</v>
      </c>
      <c r="B4" s="213" t="s">
        <v>3</v>
      </c>
      <c r="C4" s="214"/>
      <c r="D4" s="214"/>
      <c r="E4" s="214"/>
      <c r="F4" s="214"/>
    </row>
    <row r="5" spans="1:15" x14ac:dyDescent="0.25">
      <c r="A5" s="217" t="s">
        <v>4</v>
      </c>
      <c r="B5" s="214"/>
      <c r="C5" s="214"/>
      <c r="D5" s="214"/>
      <c r="E5" s="214"/>
      <c r="F5" s="214"/>
    </row>
    <row r="6" spans="1:15" x14ac:dyDescent="0.25">
      <c r="A6" s="5" t="s">
        <v>5</v>
      </c>
      <c r="B6" s="213" t="s">
        <v>6</v>
      </c>
      <c r="C6" s="214"/>
      <c r="D6" s="214"/>
      <c r="E6" s="214"/>
      <c r="F6" s="214"/>
    </row>
    <row r="7" spans="1:15" x14ac:dyDescent="0.25">
      <c r="A7" s="5" t="s">
        <v>7</v>
      </c>
      <c r="B7" s="213" t="s">
        <v>8</v>
      </c>
      <c r="C7" s="214"/>
      <c r="D7" s="214"/>
      <c r="E7" s="214"/>
      <c r="F7" s="214"/>
    </row>
    <row r="8" spans="1:15" x14ac:dyDescent="0.25">
      <c r="A8" s="5" t="s">
        <v>9</v>
      </c>
      <c r="B8" s="213" t="s">
        <v>10</v>
      </c>
      <c r="C8" s="214"/>
      <c r="D8" s="214"/>
      <c r="E8" s="214"/>
      <c r="F8" s="214"/>
    </row>
    <row r="9" spans="1:15" x14ac:dyDescent="0.25">
      <c r="A9" s="5" t="s">
        <v>11</v>
      </c>
      <c r="B9" s="215" t="s">
        <v>12</v>
      </c>
      <c r="C9" s="214"/>
      <c r="D9" s="214"/>
      <c r="E9" s="214"/>
      <c r="F9" s="214"/>
    </row>
    <row r="11" spans="1:15" ht="27" thickBot="1" x14ac:dyDescent="0.3">
      <c r="A11" s="1" t="s">
        <v>13</v>
      </c>
      <c r="B11" s="1" t="s">
        <v>14</v>
      </c>
      <c r="C11" s="1" t="s">
        <v>15</v>
      </c>
      <c r="D11" s="1" t="s">
        <v>16</v>
      </c>
      <c r="E11" s="1" t="s">
        <v>17</v>
      </c>
      <c r="F11" s="1" t="s">
        <v>18</v>
      </c>
      <c r="G11" s="1" t="s">
        <v>19</v>
      </c>
      <c r="H11" s="1" t="s">
        <v>20</v>
      </c>
      <c r="I11" s="1" t="s">
        <v>21</v>
      </c>
      <c r="J11" s="1" t="s">
        <v>22</v>
      </c>
      <c r="K11" s="1" t="s">
        <v>23</v>
      </c>
      <c r="L11" s="1" t="s">
        <v>24</v>
      </c>
      <c r="M11" s="1" t="s">
        <v>25</v>
      </c>
      <c r="N11" s="1" t="s">
        <v>39</v>
      </c>
      <c r="O11" s="9" t="s">
        <v>62</v>
      </c>
    </row>
    <row r="12" spans="1:15" ht="15.75" thickTop="1" x14ac:dyDescent="0.25">
      <c r="A12" s="2">
        <v>1993</v>
      </c>
      <c r="B12" s="3">
        <v>84.9</v>
      </c>
      <c r="C12" s="3">
        <v>84.9</v>
      </c>
      <c r="D12" s="3">
        <v>85</v>
      </c>
      <c r="E12" s="3">
        <v>84.9</v>
      </c>
      <c r="F12" s="3">
        <v>85.1</v>
      </c>
      <c r="G12" s="3">
        <v>85.2</v>
      </c>
      <c r="H12" s="3">
        <v>85.4</v>
      </c>
      <c r="I12" s="3">
        <v>86.2</v>
      </c>
      <c r="J12" s="3">
        <v>87.4</v>
      </c>
      <c r="K12" s="3">
        <v>87.5</v>
      </c>
      <c r="L12" s="3">
        <v>87.6</v>
      </c>
      <c r="M12" s="3">
        <v>87.8</v>
      </c>
      <c r="N12" s="3">
        <f t="shared" ref="N12:N34" si="0">AVERAGE(D12:M12)</f>
        <v>86.210000000000008</v>
      </c>
      <c r="O12" s="11">
        <f>AVERAGE(H12:J12)</f>
        <v>86.333333333333329</v>
      </c>
    </row>
    <row r="13" spans="1:15" x14ac:dyDescent="0.25">
      <c r="A13" s="2">
        <v>1994</v>
      </c>
      <c r="B13" s="3">
        <v>87.9</v>
      </c>
      <c r="C13" s="3">
        <v>88.2</v>
      </c>
      <c r="D13" s="3">
        <v>88.2</v>
      </c>
      <c r="E13" s="3">
        <v>88.2</v>
      </c>
      <c r="F13" s="3">
        <v>88.3</v>
      </c>
      <c r="G13" s="3">
        <v>88.5</v>
      </c>
      <c r="H13" s="3">
        <v>88.6</v>
      </c>
      <c r="I13" s="3">
        <v>89.3</v>
      </c>
      <c r="J13" s="3">
        <v>90.3</v>
      </c>
      <c r="K13" s="3">
        <v>90.4</v>
      </c>
      <c r="L13" s="3">
        <v>90.4</v>
      </c>
      <c r="M13" s="3">
        <v>90.4</v>
      </c>
      <c r="N13" s="3">
        <f t="shared" si="0"/>
        <v>89.259999999999977</v>
      </c>
      <c r="O13" s="11">
        <f t="shared" ref="O13:O34" si="1">AVERAGE(H13:J13)</f>
        <v>89.399999999999991</v>
      </c>
    </row>
    <row r="14" spans="1:15" x14ac:dyDescent="0.25">
      <c r="A14" s="2">
        <v>1995</v>
      </c>
      <c r="B14" s="3">
        <v>91.5</v>
      </c>
      <c r="C14" s="3">
        <v>91.4</v>
      </c>
      <c r="D14" s="3">
        <v>91.3</v>
      </c>
      <c r="E14" s="3">
        <v>91.3</v>
      </c>
      <c r="F14" s="3">
        <v>91.3</v>
      </c>
      <c r="G14" s="3">
        <v>91.5</v>
      </c>
      <c r="H14" s="3">
        <v>91.7</v>
      </c>
      <c r="I14" s="3">
        <v>92.5</v>
      </c>
      <c r="J14" s="3">
        <v>93.7</v>
      </c>
      <c r="K14" s="3">
        <v>93.8</v>
      </c>
      <c r="L14" s="3">
        <v>93.8</v>
      </c>
      <c r="M14" s="3">
        <v>94</v>
      </c>
      <c r="N14" s="3">
        <f t="shared" si="0"/>
        <v>92.489999999999981</v>
      </c>
      <c r="O14" s="11">
        <f t="shared" si="1"/>
        <v>92.633333333333326</v>
      </c>
    </row>
    <row r="15" spans="1:15" x14ac:dyDescent="0.25">
      <c r="A15" s="2">
        <v>1996</v>
      </c>
      <c r="B15" s="3">
        <v>94.1</v>
      </c>
      <c r="C15" s="3">
        <v>94.2</v>
      </c>
      <c r="D15" s="3">
        <v>94.4</v>
      </c>
      <c r="E15" s="3">
        <v>94</v>
      </c>
      <c r="F15" s="3">
        <v>94.5</v>
      </c>
      <c r="G15" s="3">
        <v>94.7</v>
      </c>
      <c r="H15" s="3">
        <v>94.8</v>
      </c>
      <c r="I15" s="3">
        <v>95.8</v>
      </c>
      <c r="J15" s="3">
        <v>96.8</v>
      </c>
      <c r="K15" s="3">
        <v>97</v>
      </c>
      <c r="L15" s="3">
        <v>97</v>
      </c>
      <c r="M15" s="3">
        <v>97.1</v>
      </c>
      <c r="N15" s="3">
        <f t="shared" si="0"/>
        <v>95.609999999999985</v>
      </c>
      <c r="O15" s="11">
        <f t="shared" si="1"/>
        <v>95.8</v>
      </c>
    </row>
    <row r="16" spans="1:15" x14ac:dyDescent="0.25">
      <c r="A16" s="2">
        <v>1997</v>
      </c>
      <c r="B16" s="3">
        <v>97.5</v>
      </c>
      <c r="C16" s="3">
        <v>97.5</v>
      </c>
      <c r="D16" s="3">
        <v>97.6</v>
      </c>
      <c r="E16" s="3">
        <v>97.6</v>
      </c>
      <c r="F16" s="3">
        <v>97.8</v>
      </c>
      <c r="G16" s="3">
        <v>97.9</v>
      </c>
      <c r="H16" s="3">
        <v>98.1</v>
      </c>
      <c r="I16" s="3">
        <v>98.5</v>
      </c>
      <c r="J16" s="3">
        <v>99.7</v>
      </c>
      <c r="K16" s="3">
        <v>99.9</v>
      </c>
      <c r="L16" s="3">
        <v>100</v>
      </c>
      <c r="M16" s="3">
        <v>100</v>
      </c>
      <c r="N16" s="3">
        <f t="shared" si="0"/>
        <v>98.710000000000008</v>
      </c>
      <c r="O16" s="11">
        <f t="shared" si="1"/>
        <v>98.766666666666666</v>
      </c>
    </row>
    <row r="17" spans="1:15" x14ac:dyDescent="0.25">
      <c r="A17" s="2">
        <v>1998</v>
      </c>
      <c r="B17" s="3">
        <v>100</v>
      </c>
      <c r="C17" s="3">
        <v>99.8</v>
      </c>
      <c r="D17" s="3">
        <v>100</v>
      </c>
      <c r="E17" s="3">
        <v>100.1</v>
      </c>
      <c r="F17" s="3">
        <v>100.3</v>
      </c>
      <c r="G17" s="3">
        <v>100.3</v>
      </c>
      <c r="H17" s="3">
        <v>100.2</v>
      </c>
      <c r="I17" s="3">
        <v>100.3</v>
      </c>
      <c r="J17" s="3">
        <v>101.1</v>
      </c>
      <c r="K17" s="3">
        <v>101.1</v>
      </c>
      <c r="L17" s="3">
        <v>101.2</v>
      </c>
      <c r="M17" s="3">
        <v>100.9</v>
      </c>
      <c r="N17" s="3">
        <f t="shared" si="0"/>
        <v>100.55</v>
      </c>
      <c r="O17" s="11">
        <f t="shared" si="1"/>
        <v>100.53333333333335</v>
      </c>
    </row>
    <row r="18" spans="1:15" x14ac:dyDescent="0.25">
      <c r="A18" s="2">
        <v>1999</v>
      </c>
      <c r="B18" s="3">
        <v>101.2</v>
      </c>
      <c r="C18" s="3">
        <v>101.2</v>
      </c>
      <c r="D18" s="3">
        <v>101</v>
      </c>
      <c r="E18" s="3">
        <v>100.9</v>
      </c>
      <c r="F18" s="3">
        <v>100.7</v>
      </c>
      <c r="G18" s="3">
        <v>100.7</v>
      </c>
      <c r="H18" s="3">
        <v>100.8</v>
      </c>
      <c r="I18" s="3">
        <v>101.5</v>
      </c>
      <c r="J18" s="3">
        <v>102.1</v>
      </c>
      <c r="K18" s="3">
        <v>102.3</v>
      </c>
      <c r="L18" s="3">
        <v>102.5</v>
      </c>
      <c r="M18" s="3">
        <v>102.5</v>
      </c>
      <c r="N18" s="3">
        <f t="shared" si="0"/>
        <v>101.5</v>
      </c>
      <c r="O18" s="11">
        <f t="shared" si="1"/>
        <v>101.46666666666665</v>
      </c>
    </row>
    <row r="19" spans="1:15" x14ac:dyDescent="0.25">
      <c r="A19" s="2">
        <v>2000</v>
      </c>
      <c r="B19" s="3">
        <v>103</v>
      </c>
      <c r="C19" s="3">
        <v>102.5</v>
      </c>
      <c r="D19" s="3">
        <v>102.2</v>
      </c>
      <c r="E19" s="3">
        <v>102.1</v>
      </c>
      <c r="F19" s="3">
        <v>102.1</v>
      </c>
      <c r="G19" s="3">
        <v>101.7</v>
      </c>
      <c r="H19" s="3">
        <v>102.2</v>
      </c>
      <c r="I19" s="3">
        <v>103</v>
      </c>
      <c r="J19" s="3">
        <v>102.9</v>
      </c>
      <c r="K19" s="3">
        <v>103.7</v>
      </c>
      <c r="L19" s="3">
        <v>103.2</v>
      </c>
      <c r="M19" s="3">
        <v>103.7</v>
      </c>
      <c r="N19" s="3">
        <f t="shared" si="0"/>
        <v>102.67999999999999</v>
      </c>
      <c r="O19" s="11">
        <f t="shared" si="1"/>
        <v>102.7</v>
      </c>
    </row>
    <row r="20" spans="1:15" x14ac:dyDescent="0.25">
      <c r="A20" s="2">
        <v>2001</v>
      </c>
      <c r="B20" s="3">
        <v>104</v>
      </c>
      <c r="C20" s="3">
        <v>104.1</v>
      </c>
      <c r="D20" s="3">
        <v>104.4</v>
      </c>
      <c r="E20" s="3">
        <v>104.2</v>
      </c>
      <c r="F20" s="3">
        <v>104.1</v>
      </c>
      <c r="G20" s="3">
        <v>104.5</v>
      </c>
      <c r="H20" s="3">
        <v>104.9</v>
      </c>
      <c r="I20" s="3">
        <v>105.8</v>
      </c>
      <c r="J20" s="3">
        <v>106.5</v>
      </c>
      <c r="K20" s="3">
        <v>107.1</v>
      </c>
      <c r="L20" s="3">
        <v>106.9</v>
      </c>
      <c r="M20" s="3">
        <v>106.9</v>
      </c>
      <c r="N20" s="3">
        <f t="shared" si="0"/>
        <v>105.53</v>
      </c>
      <c r="O20" s="11">
        <f t="shared" si="1"/>
        <v>105.73333333333333</v>
      </c>
    </row>
    <row r="21" spans="1:15" x14ac:dyDescent="0.25">
      <c r="A21" s="2">
        <v>2002</v>
      </c>
      <c r="B21" s="3">
        <v>107.1</v>
      </c>
      <c r="C21" s="3">
        <v>107.2</v>
      </c>
      <c r="D21" s="3">
        <v>106.5</v>
      </c>
      <c r="E21" s="3">
        <v>106</v>
      </c>
      <c r="F21" s="3">
        <v>106.5</v>
      </c>
      <c r="G21" s="3">
        <v>106.7</v>
      </c>
      <c r="H21" s="3">
        <v>107.4</v>
      </c>
      <c r="I21" s="3">
        <v>108.6</v>
      </c>
      <c r="J21" s="3">
        <v>109.1</v>
      </c>
      <c r="K21" s="3">
        <v>109</v>
      </c>
      <c r="L21" s="3">
        <v>108.8</v>
      </c>
      <c r="M21" s="3">
        <v>108.8</v>
      </c>
      <c r="N21" s="3">
        <f t="shared" si="0"/>
        <v>107.74000000000001</v>
      </c>
      <c r="O21" s="11">
        <f t="shared" si="1"/>
        <v>108.36666666666667</v>
      </c>
    </row>
    <row r="22" spans="1:15" x14ac:dyDescent="0.25">
      <c r="A22" s="2">
        <v>2003</v>
      </c>
      <c r="B22" s="3">
        <v>109.2</v>
      </c>
      <c r="C22" s="3">
        <v>109.2</v>
      </c>
      <c r="D22" s="3">
        <v>108.9</v>
      </c>
      <c r="E22" s="3">
        <v>108.4</v>
      </c>
      <c r="F22" s="3">
        <v>108</v>
      </c>
      <c r="G22" s="3">
        <v>107.8</v>
      </c>
      <c r="H22" s="3">
        <v>108.2</v>
      </c>
      <c r="I22" s="3">
        <v>109.1</v>
      </c>
      <c r="J22" s="3">
        <v>109.7</v>
      </c>
      <c r="K22" s="3">
        <v>109.7</v>
      </c>
      <c r="L22" s="3">
        <v>109.6</v>
      </c>
      <c r="M22" s="3">
        <v>109.7</v>
      </c>
      <c r="N22" s="3">
        <f t="shared" si="0"/>
        <v>108.91000000000001</v>
      </c>
      <c r="O22" s="11">
        <f t="shared" si="1"/>
        <v>109</v>
      </c>
    </row>
    <row r="23" spans="1:15" x14ac:dyDescent="0.25">
      <c r="A23" s="2">
        <v>2004</v>
      </c>
      <c r="B23" s="3">
        <v>109.8</v>
      </c>
      <c r="C23" s="3">
        <v>110</v>
      </c>
      <c r="D23" s="3">
        <v>109.8</v>
      </c>
      <c r="E23" s="3">
        <v>109.6</v>
      </c>
      <c r="F23" s="3">
        <v>109.2</v>
      </c>
      <c r="G23" s="3">
        <v>109.4</v>
      </c>
      <c r="H23" s="3">
        <v>109.4</v>
      </c>
      <c r="I23" s="3">
        <v>109.9</v>
      </c>
      <c r="J23" s="3">
        <v>110.8</v>
      </c>
      <c r="K23" s="3">
        <v>110.5</v>
      </c>
      <c r="L23" s="3">
        <v>110.6</v>
      </c>
      <c r="M23" s="3">
        <v>110.5</v>
      </c>
      <c r="N23" s="3">
        <f t="shared" si="0"/>
        <v>109.96999999999998</v>
      </c>
      <c r="O23" s="11">
        <f t="shared" si="1"/>
        <v>110.03333333333335</v>
      </c>
    </row>
    <row r="24" spans="1:15" x14ac:dyDescent="0.25">
      <c r="A24" s="2">
        <v>2005</v>
      </c>
      <c r="B24" s="3">
        <v>110.6</v>
      </c>
      <c r="C24" s="3">
        <v>110.7</v>
      </c>
      <c r="D24" s="3">
        <v>110.7</v>
      </c>
      <c r="E24" s="3">
        <v>110.8</v>
      </c>
      <c r="F24" s="3">
        <v>110.6</v>
      </c>
      <c r="G24" s="3">
        <v>110.7</v>
      </c>
      <c r="H24" s="3">
        <v>110.7</v>
      </c>
      <c r="I24" s="3">
        <v>111.1</v>
      </c>
      <c r="J24" s="3">
        <v>112.6</v>
      </c>
      <c r="K24" s="3">
        <v>112.4</v>
      </c>
      <c r="L24" s="3">
        <v>112.7</v>
      </c>
      <c r="M24" s="3">
        <v>112.6</v>
      </c>
      <c r="N24" s="3">
        <f t="shared" si="0"/>
        <v>111.49000000000001</v>
      </c>
      <c r="O24" s="11">
        <f t="shared" si="1"/>
        <v>111.46666666666665</v>
      </c>
    </row>
    <row r="25" spans="1:15" x14ac:dyDescent="0.25">
      <c r="A25" s="2">
        <v>2006</v>
      </c>
      <c r="B25" s="3">
        <v>113.1</v>
      </c>
      <c r="C25" s="3">
        <v>113.1</v>
      </c>
      <c r="D25" s="3">
        <v>113</v>
      </c>
      <c r="E25" s="3">
        <v>113.2</v>
      </c>
      <c r="F25" s="3">
        <v>113</v>
      </c>
      <c r="G25" s="3">
        <v>113.3</v>
      </c>
      <c r="H25" s="3">
        <v>113.5</v>
      </c>
      <c r="I25" s="3">
        <v>114.5</v>
      </c>
      <c r="J25" s="3">
        <v>115.3</v>
      </c>
      <c r="K25" s="3">
        <v>115.4</v>
      </c>
      <c r="L25" s="3">
        <v>114.9</v>
      </c>
      <c r="M25" s="3">
        <v>114.8</v>
      </c>
      <c r="N25" s="3">
        <f t="shared" si="0"/>
        <v>114.08999999999999</v>
      </c>
      <c r="O25" s="11">
        <f t="shared" si="1"/>
        <v>114.43333333333334</v>
      </c>
    </row>
    <row r="26" spans="1:15" x14ac:dyDescent="0.25">
      <c r="A26" s="2">
        <v>2007</v>
      </c>
      <c r="B26" s="4">
        <v>114.703</v>
      </c>
      <c r="C26" s="4">
        <v>114.87</v>
      </c>
      <c r="D26" s="4">
        <v>115.161</v>
      </c>
      <c r="E26" s="4">
        <v>115.28</v>
      </c>
      <c r="F26" s="4">
        <v>115.83</v>
      </c>
      <c r="G26" s="4">
        <v>115.746</v>
      </c>
      <c r="H26" s="4">
        <v>115.98</v>
      </c>
      <c r="I26" s="4">
        <v>116.98099999999999</v>
      </c>
      <c r="J26" s="4">
        <v>117.70699999999999</v>
      </c>
      <c r="K26" s="4">
        <v>117.89100000000001</v>
      </c>
      <c r="L26" s="4">
        <v>117.68600000000001</v>
      </c>
      <c r="M26" s="4">
        <v>117.782</v>
      </c>
      <c r="N26" s="4">
        <f t="shared" si="0"/>
        <v>116.60439999999998</v>
      </c>
      <c r="O26" s="11">
        <f t="shared" si="1"/>
        <v>116.88933333333334</v>
      </c>
    </row>
    <row r="27" spans="1:15" x14ac:dyDescent="0.25">
      <c r="A27" s="2">
        <v>2008</v>
      </c>
      <c r="B27" s="4">
        <v>118.09699999999999</v>
      </c>
      <c r="C27" s="4">
        <v>118.07899999999999</v>
      </c>
      <c r="D27" s="4">
        <v>118.155</v>
      </c>
      <c r="E27" s="4">
        <v>118.462</v>
      </c>
      <c r="F27" s="4">
        <v>118.73699999999999</v>
      </c>
      <c r="G27" s="4">
        <v>119.264</v>
      </c>
      <c r="H27" s="4">
        <v>119.852</v>
      </c>
      <c r="I27" s="4">
        <v>120.809</v>
      </c>
      <c r="J27" s="4">
        <v>121.43899999999999</v>
      </c>
      <c r="K27" s="4">
        <v>121.569</v>
      </c>
      <c r="L27" s="4">
        <v>121.636</v>
      </c>
      <c r="M27" s="4">
        <v>121.819</v>
      </c>
      <c r="N27" s="4">
        <f t="shared" si="0"/>
        <v>120.1742</v>
      </c>
      <c r="O27" s="11">
        <f t="shared" si="1"/>
        <v>120.7</v>
      </c>
    </row>
    <row r="28" spans="1:15" x14ac:dyDescent="0.25">
      <c r="A28" s="2">
        <v>2009</v>
      </c>
      <c r="B28" s="4">
        <v>122.02500000000001</v>
      </c>
      <c r="C28" s="4">
        <v>122.092</v>
      </c>
      <c r="D28" s="4">
        <v>122.087</v>
      </c>
      <c r="E28" s="4">
        <v>122.152</v>
      </c>
      <c r="F28" s="4">
        <v>122.29300000000001</v>
      </c>
      <c r="G28" s="4">
        <v>122.333</v>
      </c>
      <c r="H28" s="4">
        <v>122.699</v>
      </c>
      <c r="I28" s="4">
        <v>123.57899999999999</v>
      </c>
      <c r="J28" s="4">
        <v>124.322</v>
      </c>
      <c r="K28" s="4">
        <v>124.36199999999999</v>
      </c>
      <c r="L28" s="4">
        <v>124.1</v>
      </c>
      <c r="M28" s="4">
        <v>124.15600000000001</v>
      </c>
      <c r="N28" s="4">
        <f t="shared" si="0"/>
        <v>123.20829999999998</v>
      </c>
      <c r="O28" s="11">
        <f t="shared" si="1"/>
        <v>123.53333333333335</v>
      </c>
    </row>
    <row r="29" spans="1:15" x14ac:dyDescent="0.25">
      <c r="A29" s="2">
        <v>2010</v>
      </c>
      <c r="B29" s="4">
        <v>124.29300000000001</v>
      </c>
      <c r="C29" s="4">
        <v>124.334</v>
      </c>
      <c r="D29" s="4">
        <v>124.455</v>
      </c>
      <c r="E29" s="4">
        <v>124.559</v>
      </c>
      <c r="F29" s="4">
        <v>124.459</v>
      </c>
      <c r="G29" s="4">
        <v>124.43</v>
      </c>
      <c r="H29" s="4">
        <v>124.687</v>
      </c>
      <c r="I29" s="4">
        <v>125.425</v>
      </c>
      <c r="J29" s="4">
        <v>125.818</v>
      </c>
      <c r="K29" s="4">
        <v>125.617</v>
      </c>
      <c r="L29" s="4">
        <v>125.526</v>
      </c>
      <c r="M29" s="4">
        <v>125.089</v>
      </c>
      <c r="N29" s="4">
        <f t="shared" si="0"/>
        <v>125.00649999999999</v>
      </c>
      <c r="O29" s="11">
        <f t="shared" si="1"/>
        <v>125.31</v>
      </c>
    </row>
    <row r="30" spans="1:15" x14ac:dyDescent="0.25">
      <c r="A30" s="2">
        <v>2011</v>
      </c>
      <c r="B30" s="4">
        <v>125.065</v>
      </c>
      <c r="C30" s="4">
        <v>125.069</v>
      </c>
      <c r="D30" s="4">
        <v>125.047</v>
      </c>
      <c r="E30" s="4">
        <v>124.99299999999999</v>
      </c>
      <c r="F30" s="4">
        <v>124.934</v>
      </c>
      <c r="G30" s="4">
        <v>124.90600000000001</v>
      </c>
      <c r="H30" s="4">
        <v>124.994</v>
      </c>
      <c r="I30" s="4">
        <v>125.797</v>
      </c>
      <c r="J30" s="4">
        <v>126.21899999999999</v>
      </c>
      <c r="K30" s="4">
        <v>126.41500000000001</v>
      </c>
      <c r="L30" s="4">
        <v>126.392</v>
      </c>
      <c r="M30" s="4">
        <v>126.413</v>
      </c>
      <c r="N30" s="4">
        <f t="shared" si="0"/>
        <v>125.61100000000002</v>
      </c>
      <c r="O30" s="11">
        <f t="shared" si="1"/>
        <v>125.67</v>
      </c>
    </row>
    <row r="31" spans="1:15" x14ac:dyDescent="0.25">
      <c r="A31" s="2">
        <v>2012</v>
      </c>
      <c r="B31" s="4">
        <v>126.735</v>
      </c>
      <c r="C31" s="4">
        <v>126.85299999999999</v>
      </c>
      <c r="D31" s="4">
        <v>126.905</v>
      </c>
      <c r="E31" s="4">
        <v>127</v>
      </c>
      <c r="F31" s="4">
        <v>127.175</v>
      </c>
      <c r="G31" s="4">
        <v>127.154</v>
      </c>
      <c r="H31" s="4">
        <v>127.124</v>
      </c>
      <c r="I31" s="4">
        <v>127.315</v>
      </c>
      <c r="J31" s="4">
        <v>127.79</v>
      </c>
      <c r="K31" s="4">
        <v>127.956</v>
      </c>
      <c r="L31" s="4">
        <v>127.92</v>
      </c>
      <c r="M31" s="4">
        <v>127.902</v>
      </c>
      <c r="N31" s="4">
        <f t="shared" si="0"/>
        <v>127.4241</v>
      </c>
      <c r="O31" s="11">
        <f t="shared" si="1"/>
        <v>127.40966666666667</v>
      </c>
    </row>
    <row r="32" spans="1:15" x14ac:dyDescent="0.25">
      <c r="A32" s="2">
        <v>2013</v>
      </c>
      <c r="B32" s="4">
        <v>128.32400000000001</v>
      </c>
      <c r="C32" s="4">
        <v>128.58000000000001</v>
      </c>
      <c r="D32" s="4">
        <v>128.708</v>
      </c>
      <c r="E32" s="4">
        <v>128.25399999999999</v>
      </c>
      <c r="F32" s="4">
        <v>128.21600000000001</v>
      </c>
      <c r="G32" s="4">
        <v>128.13399999999999</v>
      </c>
      <c r="H32" s="4">
        <v>128.268</v>
      </c>
      <c r="I32" s="4">
        <v>128.797</v>
      </c>
      <c r="J32" s="4">
        <v>129.292</v>
      </c>
      <c r="K32" s="4">
        <v>129.423</v>
      </c>
      <c r="L32" s="4">
        <v>129.39400000000001</v>
      </c>
      <c r="M32" s="4">
        <v>129.39599999999999</v>
      </c>
      <c r="N32" s="4">
        <f t="shared" si="0"/>
        <v>128.78820000000002</v>
      </c>
      <c r="O32" s="11">
        <f t="shared" si="1"/>
        <v>128.78566666666666</v>
      </c>
    </row>
    <row r="33" spans="1:15" x14ac:dyDescent="0.25">
      <c r="A33" s="2">
        <v>2014</v>
      </c>
      <c r="B33" s="4">
        <v>129.488</v>
      </c>
      <c r="C33" s="4">
        <v>129.45099999999999</v>
      </c>
      <c r="D33" s="4">
        <v>129.56800000000001</v>
      </c>
      <c r="E33" s="4">
        <v>129.749</v>
      </c>
      <c r="F33" s="4">
        <v>129.672</v>
      </c>
      <c r="G33" s="4">
        <v>129.631</v>
      </c>
      <c r="H33" s="4">
        <v>129.77600000000001</v>
      </c>
      <c r="I33" s="4">
        <v>130.208</v>
      </c>
      <c r="J33" s="4">
        <v>130.42099999999999</v>
      </c>
      <c r="K33" s="4">
        <v>129.75</v>
      </c>
      <c r="L33" s="4">
        <v>129.37700000000001</v>
      </c>
      <c r="M33" s="4">
        <v>129.06200000000001</v>
      </c>
      <c r="N33" s="4">
        <f t="shared" si="0"/>
        <v>129.72139999999999</v>
      </c>
      <c r="O33" s="11">
        <f t="shared" si="1"/>
        <v>130.13500000000002</v>
      </c>
    </row>
    <row r="34" spans="1:15" x14ac:dyDescent="0.25">
      <c r="A34" s="2">
        <v>2015</v>
      </c>
      <c r="B34" s="4">
        <v>129.12899999999999</v>
      </c>
      <c r="C34" s="4">
        <v>129.06200000000001</v>
      </c>
      <c r="D34" s="4">
        <v>129.02799999999999</v>
      </c>
      <c r="E34" s="4">
        <v>129.22900000000001</v>
      </c>
      <c r="F34" s="4">
        <v>128.80000000000001</v>
      </c>
      <c r="G34" s="4">
        <v>128.75899999999999</v>
      </c>
      <c r="H34" s="4">
        <v>128.851</v>
      </c>
      <c r="N34" s="6">
        <f t="shared" si="0"/>
        <v>128.93340000000001</v>
      </c>
      <c r="O34" s="11">
        <f t="shared" si="1"/>
        <v>128.851</v>
      </c>
    </row>
    <row r="35" spans="1:15" x14ac:dyDescent="0.25">
      <c r="N35" s="7"/>
      <c r="O35" s="11"/>
    </row>
    <row r="36" spans="1:15" x14ac:dyDescent="0.25">
      <c r="N36" s="7"/>
      <c r="O36" s="11"/>
    </row>
    <row r="37" spans="1:15" x14ac:dyDescent="0.25">
      <c r="N37" s="7"/>
      <c r="O37" s="12"/>
    </row>
    <row r="38" spans="1:15" x14ac:dyDescent="0.25">
      <c r="N38" s="7"/>
      <c r="O38" s="12"/>
    </row>
    <row r="39" spans="1:15" x14ac:dyDescent="0.25">
      <c r="N39" s="7"/>
      <c r="O39" s="12"/>
    </row>
    <row r="40" spans="1:15" x14ac:dyDescent="0.25">
      <c r="N40" s="7"/>
      <c r="O40" s="12"/>
    </row>
    <row r="41" spans="1:15" x14ac:dyDescent="0.25">
      <c r="N41" s="7"/>
      <c r="O41" s="12"/>
    </row>
    <row r="42" spans="1:15" x14ac:dyDescent="0.25">
      <c r="N42" s="7"/>
      <c r="O42" s="12"/>
    </row>
    <row r="43" spans="1:15" x14ac:dyDescent="0.25">
      <c r="N43" s="7"/>
      <c r="O43" s="12"/>
    </row>
    <row r="44" spans="1:15" x14ac:dyDescent="0.25">
      <c r="N44" s="7"/>
      <c r="O44" s="12"/>
    </row>
    <row r="45" spans="1:15" x14ac:dyDescent="0.25">
      <c r="N45" s="7"/>
      <c r="O45" s="12"/>
    </row>
  </sheetData>
  <mergeCells count="9">
    <mergeCell ref="B6:F6"/>
    <mergeCell ref="B7:F7"/>
    <mergeCell ref="B8:F8"/>
    <mergeCell ref="B9:F9"/>
    <mergeCell ref="A1:F1"/>
    <mergeCell ref="A2:F2"/>
    <mergeCell ref="A3:F3"/>
    <mergeCell ref="B4:F4"/>
    <mergeCell ref="A5:F5"/>
  </mergeCells>
  <pageMargins left="0.7" right="0.7" top="0.75" bottom="0.75" header="0.3" footer="0.3"/>
  <pageSetup orientation="landscape"/>
  <headerFooter>
    <oddHeader>&amp;CBureau of Labor Statistics</oddHeader>
    <oddFooter>&amp;LSource: Bureau of Labor Statistics&amp;RGenerated on: August 24, 2015 (09:52:44 AM)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pane ySplit="11" topLeftCell="A30" activePane="bottomLeft" state="frozen"/>
      <selection activeCell="O31" sqref="O31"/>
      <selection pane="bottomLeft" activeCell="O31" sqref="O31"/>
    </sheetView>
  </sheetViews>
  <sheetFormatPr defaultRowHeight="15" x14ac:dyDescent="0.25"/>
  <cols>
    <col min="1" max="1" width="20" style="7" customWidth="1"/>
    <col min="2" max="253" width="8" style="7" customWidth="1"/>
    <col min="254" max="16384" width="9.140625" style="7"/>
  </cols>
  <sheetData>
    <row r="1" spans="1:15" ht="15.75" x14ac:dyDescent="0.25">
      <c r="A1" s="191" t="s">
        <v>0</v>
      </c>
      <c r="B1" s="189"/>
      <c r="C1" s="189"/>
      <c r="D1" s="189"/>
      <c r="E1" s="189"/>
      <c r="F1" s="189"/>
    </row>
    <row r="2" spans="1:15" ht="15.75" x14ac:dyDescent="0.25">
      <c r="A2" s="191" t="s">
        <v>1</v>
      </c>
      <c r="B2" s="189"/>
      <c r="C2" s="189"/>
      <c r="D2" s="189"/>
      <c r="E2" s="189"/>
      <c r="F2" s="189"/>
    </row>
    <row r="3" spans="1:15" x14ac:dyDescent="0.25">
      <c r="A3" s="189"/>
      <c r="B3" s="189"/>
      <c r="C3" s="189"/>
      <c r="D3" s="189"/>
      <c r="E3" s="189"/>
      <c r="F3" s="189"/>
    </row>
    <row r="4" spans="1:15" x14ac:dyDescent="0.25">
      <c r="A4" s="8" t="s">
        <v>2</v>
      </c>
      <c r="B4" s="188" t="s">
        <v>34</v>
      </c>
      <c r="C4" s="189"/>
      <c r="D4" s="189"/>
      <c r="E4" s="189"/>
      <c r="F4" s="189"/>
    </row>
    <row r="5" spans="1:15" x14ac:dyDescent="0.25">
      <c r="A5" s="192" t="s">
        <v>4</v>
      </c>
      <c r="B5" s="189"/>
      <c r="C5" s="189"/>
      <c r="D5" s="189"/>
      <c r="E5" s="189"/>
      <c r="F5" s="189"/>
    </row>
    <row r="6" spans="1:15" x14ac:dyDescent="0.25">
      <c r="A6" s="8" t="s">
        <v>5</v>
      </c>
      <c r="B6" s="188" t="s">
        <v>6</v>
      </c>
      <c r="C6" s="189"/>
      <c r="D6" s="189"/>
      <c r="E6" s="189"/>
      <c r="F6" s="189"/>
    </row>
    <row r="7" spans="1:15" x14ac:dyDescent="0.25">
      <c r="A7" s="8" t="s">
        <v>7</v>
      </c>
      <c r="B7" s="188" t="s">
        <v>35</v>
      </c>
      <c r="C7" s="189"/>
      <c r="D7" s="189"/>
      <c r="E7" s="189"/>
      <c r="F7" s="189"/>
    </row>
    <row r="8" spans="1:15" x14ac:dyDescent="0.25">
      <c r="A8" s="8" t="s">
        <v>9</v>
      </c>
      <c r="B8" s="188" t="s">
        <v>28</v>
      </c>
      <c r="C8" s="189"/>
      <c r="D8" s="189"/>
      <c r="E8" s="189"/>
      <c r="F8" s="189"/>
    </row>
    <row r="9" spans="1:15" x14ac:dyDescent="0.25">
      <c r="A9" s="8" t="s">
        <v>11</v>
      </c>
      <c r="B9" s="190" t="s">
        <v>29</v>
      </c>
      <c r="C9" s="189"/>
      <c r="D9" s="189"/>
      <c r="E9" s="189"/>
      <c r="F9" s="189"/>
    </row>
    <row r="11" spans="1:15" ht="27" thickBot="1" x14ac:dyDescent="0.3">
      <c r="A11" s="9" t="s">
        <v>13</v>
      </c>
      <c r="B11" s="9" t="s">
        <v>14</v>
      </c>
      <c r="C11" s="9" t="s">
        <v>15</v>
      </c>
      <c r="D11" s="9" t="s">
        <v>16</v>
      </c>
      <c r="E11" s="9" t="s">
        <v>17</v>
      </c>
      <c r="F11" s="9" t="s">
        <v>18</v>
      </c>
      <c r="G11" s="9" t="s">
        <v>19</v>
      </c>
      <c r="H11" s="9" t="s">
        <v>20</v>
      </c>
      <c r="I11" s="9" t="s">
        <v>21</v>
      </c>
      <c r="J11" s="9" t="s">
        <v>22</v>
      </c>
      <c r="K11" s="9" t="s">
        <v>23</v>
      </c>
      <c r="L11" s="9" t="s">
        <v>24</v>
      </c>
      <c r="M11" s="9" t="s">
        <v>25</v>
      </c>
      <c r="N11" s="18" t="s">
        <v>39</v>
      </c>
      <c r="O11" s="9" t="s">
        <v>62</v>
      </c>
    </row>
    <row r="12" spans="1:15" ht="15.75" thickTop="1" x14ac:dyDescent="0.25">
      <c r="A12" s="10">
        <v>1982</v>
      </c>
      <c r="B12" s="11">
        <v>86.7</v>
      </c>
      <c r="C12" s="11">
        <v>87.4</v>
      </c>
      <c r="D12" s="11">
        <v>88.2</v>
      </c>
      <c r="E12" s="11">
        <v>88.8</v>
      </c>
      <c r="F12" s="11">
        <v>89.3</v>
      </c>
      <c r="G12" s="11">
        <v>89.5</v>
      </c>
      <c r="H12" s="11">
        <v>90</v>
      </c>
      <c r="I12" s="11">
        <v>90.5</v>
      </c>
      <c r="J12" s="11">
        <v>93</v>
      </c>
      <c r="K12" s="11">
        <v>94.7</v>
      </c>
      <c r="L12" s="11">
        <v>95.8</v>
      </c>
      <c r="M12" s="11">
        <v>96.9</v>
      </c>
      <c r="N12" s="7">
        <f>AVERAGE(B12:M12)</f>
        <v>90.90000000000002</v>
      </c>
      <c r="O12" s="11">
        <f>AVERAGE(H12:J12)</f>
        <v>91.166666666666671</v>
      </c>
    </row>
    <row r="13" spans="1:15" x14ac:dyDescent="0.25">
      <c r="A13" s="10">
        <v>1983</v>
      </c>
      <c r="B13" s="11">
        <v>98.3</v>
      </c>
      <c r="C13" s="11">
        <v>98.9</v>
      </c>
      <c r="D13" s="11">
        <v>99</v>
      </c>
      <c r="E13" s="11">
        <v>99.5</v>
      </c>
      <c r="F13" s="11">
        <v>99.7</v>
      </c>
      <c r="G13" s="11">
        <v>100</v>
      </c>
      <c r="H13" s="11">
        <v>101.3</v>
      </c>
      <c r="I13" s="11">
        <v>101.9</v>
      </c>
      <c r="J13" s="11">
        <v>103.3</v>
      </c>
      <c r="K13" s="11">
        <v>104</v>
      </c>
      <c r="L13" s="11">
        <v>104.5</v>
      </c>
      <c r="M13" s="11">
        <v>104.7</v>
      </c>
      <c r="N13" s="7">
        <f t="shared" ref="N13:N45" si="0">AVERAGE(B13:M13)</f>
        <v>101.25833333333333</v>
      </c>
      <c r="O13" s="11">
        <f t="shared" ref="O13:O44" si="1">AVERAGE(H13:J13)</f>
        <v>102.16666666666667</v>
      </c>
    </row>
    <row r="14" spans="1:15" x14ac:dyDescent="0.25">
      <c r="A14" s="10">
        <v>1984</v>
      </c>
      <c r="B14" s="11">
        <v>105.4</v>
      </c>
      <c r="C14" s="11">
        <v>105.8</v>
      </c>
      <c r="D14" s="11">
        <v>106</v>
      </c>
      <c r="E14" s="11">
        <v>106.3</v>
      </c>
      <c r="F14" s="11">
        <v>106.4</v>
      </c>
      <c r="G14" s="11">
        <v>106.9</v>
      </c>
      <c r="H14" s="11">
        <v>107.7</v>
      </c>
      <c r="I14" s="11">
        <v>108</v>
      </c>
      <c r="J14" s="11">
        <v>110</v>
      </c>
      <c r="K14" s="11">
        <v>110.3</v>
      </c>
      <c r="L14" s="11">
        <v>110.6</v>
      </c>
      <c r="M14" s="11">
        <v>110.6</v>
      </c>
      <c r="N14" s="7">
        <f t="shared" si="0"/>
        <v>107.83333333333331</v>
      </c>
      <c r="O14" s="11">
        <f t="shared" si="1"/>
        <v>108.56666666666666</v>
      </c>
    </row>
    <row r="15" spans="1:15" x14ac:dyDescent="0.25">
      <c r="A15" s="10">
        <v>1985</v>
      </c>
      <c r="B15" s="11">
        <v>111.6</v>
      </c>
      <c r="C15" s="11">
        <v>112.2</v>
      </c>
      <c r="D15" s="11">
        <v>112.3</v>
      </c>
      <c r="E15" s="11">
        <v>112.6</v>
      </c>
      <c r="F15" s="11">
        <v>112.8</v>
      </c>
      <c r="G15" s="11">
        <v>113</v>
      </c>
      <c r="H15" s="11">
        <v>113.8</v>
      </c>
      <c r="I15" s="11">
        <v>114.2</v>
      </c>
      <c r="J15" s="11">
        <v>116.3</v>
      </c>
      <c r="K15" s="11">
        <v>116.8</v>
      </c>
      <c r="L15" s="11">
        <v>116.9</v>
      </c>
      <c r="M15" s="11">
        <v>117.4</v>
      </c>
      <c r="N15" s="7">
        <f t="shared" si="0"/>
        <v>114.15833333333335</v>
      </c>
      <c r="O15" s="11">
        <f t="shared" si="1"/>
        <v>114.76666666666667</v>
      </c>
    </row>
    <row r="16" spans="1:15" x14ac:dyDescent="0.25">
      <c r="A16" s="10">
        <v>1986</v>
      </c>
      <c r="B16" s="11">
        <v>118.5</v>
      </c>
      <c r="C16" s="11">
        <v>118.9</v>
      </c>
      <c r="D16" s="11">
        <v>119.2</v>
      </c>
      <c r="E16" s="11">
        <v>119.4</v>
      </c>
      <c r="F16" s="11">
        <v>119.6</v>
      </c>
      <c r="G16" s="11">
        <v>119.7</v>
      </c>
      <c r="H16" s="11">
        <v>120.7</v>
      </c>
      <c r="I16" s="11">
        <v>121.2</v>
      </c>
      <c r="J16" s="11">
        <v>122.9</v>
      </c>
      <c r="K16" s="11">
        <v>123.4</v>
      </c>
      <c r="L16" s="11">
        <v>123.5</v>
      </c>
      <c r="M16" s="11">
        <v>123.6</v>
      </c>
      <c r="N16" s="7">
        <f t="shared" si="0"/>
        <v>120.88333333333334</v>
      </c>
      <c r="O16" s="11">
        <f t="shared" si="1"/>
        <v>121.60000000000001</v>
      </c>
    </row>
    <row r="17" spans="1:15" x14ac:dyDescent="0.25">
      <c r="A17" s="10">
        <v>1987</v>
      </c>
      <c r="B17" s="11">
        <v>124.8</v>
      </c>
      <c r="C17" s="11">
        <v>125.4</v>
      </c>
      <c r="D17" s="11">
        <v>125.6</v>
      </c>
      <c r="E17" s="11">
        <v>125.9</v>
      </c>
      <c r="F17" s="11">
        <v>126.2</v>
      </c>
      <c r="G17" s="11">
        <v>126.6</v>
      </c>
      <c r="H17" s="11">
        <v>127.5</v>
      </c>
      <c r="I17" s="11">
        <v>128</v>
      </c>
      <c r="J17" s="11">
        <v>130.30000000000001</v>
      </c>
      <c r="K17" s="11">
        <v>130.80000000000001</v>
      </c>
      <c r="L17" s="11">
        <v>131</v>
      </c>
      <c r="M17" s="11">
        <v>131.30000000000001</v>
      </c>
      <c r="N17" s="7">
        <f t="shared" si="0"/>
        <v>127.78333333333332</v>
      </c>
      <c r="O17" s="11">
        <f t="shared" si="1"/>
        <v>128.6</v>
      </c>
    </row>
    <row r="18" spans="1:15" x14ac:dyDescent="0.25">
      <c r="A18" s="10">
        <v>1988</v>
      </c>
      <c r="B18" s="11">
        <v>132.69999999999999</v>
      </c>
      <c r="C18" s="11">
        <v>133.6</v>
      </c>
      <c r="D18" s="11">
        <v>134</v>
      </c>
      <c r="E18" s="11">
        <v>134.19999999999999</v>
      </c>
      <c r="F18" s="11">
        <v>134.5</v>
      </c>
      <c r="G18" s="11">
        <v>135</v>
      </c>
      <c r="H18" s="11">
        <v>136.30000000000001</v>
      </c>
      <c r="I18" s="11">
        <v>137.19999999999999</v>
      </c>
      <c r="J18" s="11">
        <v>139.30000000000001</v>
      </c>
      <c r="K18" s="11">
        <v>139.9</v>
      </c>
      <c r="L18" s="11">
        <v>140.30000000000001</v>
      </c>
      <c r="M18" s="11">
        <v>140.6</v>
      </c>
      <c r="N18" s="7">
        <f t="shared" si="0"/>
        <v>136.46666666666667</v>
      </c>
      <c r="O18" s="11">
        <f t="shared" si="1"/>
        <v>137.6</v>
      </c>
    </row>
    <row r="19" spans="1:15" x14ac:dyDescent="0.25">
      <c r="A19" s="10">
        <v>1989</v>
      </c>
      <c r="B19" s="11">
        <v>143</v>
      </c>
      <c r="C19" s="11">
        <v>143.69999999999999</v>
      </c>
      <c r="D19" s="11">
        <v>144</v>
      </c>
      <c r="E19" s="11">
        <v>144.4</v>
      </c>
      <c r="F19" s="11">
        <v>145.19999999999999</v>
      </c>
      <c r="G19" s="11">
        <v>146.30000000000001</v>
      </c>
      <c r="H19" s="11">
        <v>147.5</v>
      </c>
      <c r="I19" s="11">
        <v>148.80000000000001</v>
      </c>
      <c r="J19" s="11">
        <v>150.80000000000001</v>
      </c>
      <c r="K19" s="11">
        <v>151.4</v>
      </c>
      <c r="L19" s="11">
        <v>151.5</v>
      </c>
      <c r="M19" s="11">
        <v>152.69999999999999</v>
      </c>
      <c r="N19" s="7">
        <f t="shared" si="0"/>
        <v>147.44166666666666</v>
      </c>
      <c r="O19" s="11">
        <f t="shared" si="1"/>
        <v>149.03333333333333</v>
      </c>
    </row>
    <row r="20" spans="1:15" x14ac:dyDescent="0.25">
      <c r="A20" s="10">
        <v>1990</v>
      </c>
      <c r="B20" s="11">
        <v>153.9</v>
      </c>
      <c r="C20" s="11">
        <v>154.6</v>
      </c>
      <c r="D20" s="11">
        <v>155.1</v>
      </c>
      <c r="E20" s="11">
        <v>155.69999999999999</v>
      </c>
      <c r="F20" s="11">
        <v>156.30000000000001</v>
      </c>
      <c r="G20" s="11">
        <v>157.80000000000001</v>
      </c>
      <c r="H20" s="11">
        <v>159.4</v>
      </c>
      <c r="I20" s="11">
        <v>160.5</v>
      </c>
      <c r="J20" s="11">
        <v>162.4</v>
      </c>
      <c r="K20" s="11">
        <v>162.80000000000001</v>
      </c>
      <c r="L20" s="11">
        <v>163.4</v>
      </c>
      <c r="M20" s="11">
        <v>164.4</v>
      </c>
      <c r="N20" s="7">
        <f t="shared" si="0"/>
        <v>158.85833333333335</v>
      </c>
      <c r="O20" s="11">
        <f t="shared" si="1"/>
        <v>160.76666666666665</v>
      </c>
    </row>
    <row r="21" spans="1:15" x14ac:dyDescent="0.25">
      <c r="A21" s="10">
        <v>1991</v>
      </c>
      <c r="B21" s="11">
        <v>166.6</v>
      </c>
      <c r="C21" s="11">
        <v>167.5</v>
      </c>
      <c r="D21" s="11">
        <v>168.1</v>
      </c>
      <c r="E21" s="11">
        <v>169.1</v>
      </c>
      <c r="F21" s="11">
        <v>169.4</v>
      </c>
      <c r="G21" s="11">
        <v>170.5</v>
      </c>
      <c r="H21" s="11">
        <v>171.2</v>
      </c>
      <c r="I21" s="11">
        <v>172.6</v>
      </c>
      <c r="J21" s="11">
        <v>175.5</v>
      </c>
      <c r="K21" s="11">
        <v>175.9</v>
      </c>
      <c r="L21" s="11">
        <v>176.8</v>
      </c>
      <c r="M21" s="11">
        <v>177.7</v>
      </c>
      <c r="N21" s="7">
        <f t="shared" si="0"/>
        <v>171.74166666666667</v>
      </c>
      <c r="O21" s="11">
        <f t="shared" si="1"/>
        <v>173.1</v>
      </c>
    </row>
    <row r="22" spans="1:15" x14ac:dyDescent="0.25">
      <c r="A22" s="10">
        <v>1992</v>
      </c>
      <c r="B22" s="11">
        <v>178.6</v>
      </c>
      <c r="C22" s="11">
        <v>179.4</v>
      </c>
      <c r="D22" s="11">
        <v>179.7</v>
      </c>
      <c r="E22" s="11">
        <v>180.3</v>
      </c>
      <c r="F22" s="11">
        <v>181.6</v>
      </c>
      <c r="G22" s="11">
        <v>181.8</v>
      </c>
      <c r="H22" s="11">
        <v>182.7</v>
      </c>
      <c r="I22" s="11">
        <v>184.2</v>
      </c>
      <c r="J22" s="11">
        <v>186.7</v>
      </c>
      <c r="K22" s="11">
        <v>187.7</v>
      </c>
      <c r="L22" s="11">
        <v>187.7</v>
      </c>
      <c r="M22" s="11">
        <v>189</v>
      </c>
      <c r="N22" s="7">
        <f t="shared" si="0"/>
        <v>183.28333333333339</v>
      </c>
      <c r="O22" s="11">
        <f t="shared" si="1"/>
        <v>184.5333333333333</v>
      </c>
    </row>
    <row r="23" spans="1:15" x14ac:dyDescent="0.25">
      <c r="A23" s="10">
        <v>1993</v>
      </c>
      <c r="B23" s="11">
        <v>191.2</v>
      </c>
      <c r="C23" s="11">
        <v>191.6</v>
      </c>
      <c r="D23" s="11">
        <v>192.2</v>
      </c>
      <c r="E23" s="11">
        <v>192.8</v>
      </c>
      <c r="F23" s="11">
        <v>193.6</v>
      </c>
      <c r="G23" s="11">
        <v>193.3</v>
      </c>
      <c r="H23" s="11">
        <v>193.8</v>
      </c>
      <c r="I23" s="11">
        <v>192.7</v>
      </c>
      <c r="J23" s="11">
        <v>190.9</v>
      </c>
      <c r="K23" s="11">
        <v>191.1</v>
      </c>
      <c r="L23" s="11">
        <v>191.6</v>
      </c>
      <c r="M23" s="11">
        <v>192</v>
      </c>
      <c r="N23" s="7">
        <f t="shared" si="0"/>
        <v>192.23333333333335</v>
      </c>
      <c r="O23" s="11">
        <f t="shared" si="1"/>
        <v>192.46666666666667</v>
      </c>
    </row>
    <row r="24" spans="1:15" x14ac:dyDescent="0.25">
      <c r="A24" s="10">
        <v>1994</v>
      </c>
      <c r="B24" s="11">
        <v>193.1</v>
      </c>
      <c r="C24" s="11">
        <v>193.2</v>
      </c>
      <c r="D24" s="11">
        <v>193.4</v>
      </c>
      <c r="E24" s="11">
        <v>194.4</v>
      </c>
      <c r="F24" s="11">
        <v>195.3</v>
      </c>
      <c r="G24" s="11">
        <v>195.8</v>
      </c>
      <c r="H24" s="11">
        <v>196.3</v>
      </c>
      <c r="I24" s="11">
        <v>197.5</v>
      </c>
      <c r="J24" s="11">
        <v>198.9</v>
      </c>
      <c r="K24" s="11">
        <v>199.4</v>
      </c>
      <c r="L24" s="11">
        <v>199.8</v>
      </c>
      <c r="M24" s="11">
        <v>200</v>
      </c>
      <c r="N24" s="7">
        <f t="shared" si="0"/>
        <v>196.42499999999998</v>
      </c>
      <c r="O24" s="11">
        <f t="shared" si="1"/>
        <v>197.56666666666669</v>
      </c>
    </row>
    <row r="25" spans="1:15" x14ac:dyDescent="0.25">
      <c r="A25" s="10">
        <v>1995</v>
      </c>
      <c r="B25" s="11">
        <v>200.5</v>
      </c>
      <c r="C25" s="11">
        <v>201.5</v>
      </c>
      <c r="D25" s="11">
        <v>201.4</v>
      </c>
      <c r="E25" s="11">
        <v>201.7</v>
      </c>
      <c r="F25" s="11">
        <v>202.5</v>
      </c>
      <c r="G25" s="11">
        <v>203</v>
      </c>
      <c r="H25" s="11">
        <v>203.3</v>
      </c>
      <c r="I25" s="11">
        <v>205</v>
      </c>
      <c r="J25" s="11">
        <v>207.2</v>
      </c>
      <c r="K25" s="11">
        <v>207.8</v>
      </c>
      <c r="L25" s="11">
        <v>208.3</v>
      </c>
      <c r="M25" s="11">
        <v>208.1</v>
      </c>
      <c r="N25" s="7">
        <f t="shared" si="0"/>
        <v>204.19166666666663</v>
      </c>
      <c r="O25" s="11">
        <f t="shared" si="1"/>
        <v>205.16666666666666</v>
      </c>
    </row>
    <row r="26" spans="1:15" x14ac:dyDescent="0.25">
      <c r="A26" s="10">
        <v>1996</v>
      </c>
      <c r="B26" s="11">
        <v>209</v>
      </c>
      <c r="C26" s="11">
        <v>209.6</v>
      </c>
      <c r="D26" s="11">
        <v>209.9</v>
      </c>
      <c r="E26" s="11">
        <v>210.1</v>
      </c>
      <c r="F26" s="11">
        <v>211.2</v>
      </c>
      <c r="G26" s="11">
        <v>211</v>
      </c>
      <c r="H26" s="11">
        <v>211.6</v>
      </c>
      <c r="I26" s="11">
        <v>213</v>
      </c>
      <c r="J26" s="11">
        <v>214.7</v>
      </c>
      <c r="K26" s="11">
        <v>215.3</v>
      </c>
      <c r="L26" s="11">
        <v>215.8</v>
      </c>
      <c r="M26" s="11">
        <v>215.2</v>
      </c>
      <c r="N26" s="7">
        <f t="shared" si="0"/>
        <v>212.20000000000002</v>
      </c>
      <c r="O26" s="11">
        <f t="shared" si="1"/>
        <v>213.1</v>
      </c>
    </row>
    <row r="27" spans="1:15" x14ac:dyDescent="0.25">
      <c r="A27" s="10">
        <v>1997</v>
      </c>
      <c r="B27" s="11">
        <v>216.7</v>
      </c>
      <c r="C27" s="11">
        <v>217.4</v>
      </c>
      <c r="D27" s="11">
        <v>218</v>
      </c>
      <c r="E27" s="11">
        <v>219.8</v>
      </c>
      <c r="F27" s="11">
        <v>220.2</v>
      </c>
      <c r="G27" s="11">
        <v>219.9</v>
      </c>
      <c r="H27" s="11">
        <v>220.3</v>
      </c>
      <c r="I27" s="11">
        <v>222.1</v>
      </c>
      <c r="J27" s="11">
        <v>224.6</v>
      </c>
      <c r="K27" s="11">
        <v>226.1</v>
      </c>
      <c r="L27" s="11">
        <v>226.7</v>
      </c>
      <c r="M27" s="11">
        <v>226.9</v>
      </c>
      <c r="N27" s="7">
        <f t="shared" si="0"/>
        <v>221.55833333333331</v>
      </c>
      <c r="O27" s="11">
        <f t="shared" si="1"/>
        <v>222.33333333333334</v>
      </c>
    </row>
    <row r="28" spans="1:15" x14ac:dyDescent="0.25">
      <c r="A28" s="10">
        <v>1998</v>
      </c>
      <c r="B28" s="11">
        <v>228.2</v>
      </c>
      <c r="C28" s="11">
        <v>230.6</v>
      </c>
      <c r="D28" s="11">
        <v>229.3</v>
      </c>
      <c r="E28" s="11">
        <v>232.3</v>
      </c>
      <c r="F28" s="11">
        <v>234.8</v>
      </c>
      <c r="G28" s="11">
        <v>234</v>
      </c>
      <c r="H28" s="11">
        <v>236</v>
      </c>
      <c r="I28" s="11">
        <v>236.2</v>
      </c>
      <c r="J28" s="11">
        <v>239.4</v>
      </c>
      <c r="K28" s="11">
        <v>240.4</v>
      </c>
      <c r="L28" s="11">
        <v>239.2</v>
      </c>
      <c r="M28" s="11">
        <v>252.6</v>
      </c>
      <c r="N28" s="7">
        <f t="shared" si="0"/>
        <v>236.08333333333329</v>
      </c>
      <c r="O28" s="11">
        <f t="shared" si="1"/>
        <v>237.20000000000002</v>
      </c>
    </row>
    <row r="29" spans="1:15" x14ac:dyDescent="0.25">
      <c r="A29" s="10">
        <v>1999</v>
      </c>
      <c r="B29" s="11">
        <v>259.2</v>
      </c>
      <c r="C29" s="11">
        <v>258.3</v>
      </c>
      <c r="D29" s="11">
        <v>255.6</v>
      </c>
      <c r="E29" s="11">
        <v>259.5</v>
      </c>
      <c r="F29" s="11">
        <v>258.8</v>
      </c>
      <c r="G29" s="11">
        <v>258.7</v>
      </c>
      <c r="H29" s="11">
        <v>262</v>
      </c>
      <c r="I29" s="11">
        <v>260.7</v>
      </c>
      <c r="J29" s="11">
        <v>267.3</v>
      </c>
      <c r="K29" s="11">
        <v>267.89999999999998</v>
      </c>
      <c r="L29" s="11">
        <v>267.39999999999998</v>
      </c>
      <c r="M29" s="11">
        <v>267.3</v>
      </c>
      <c r="N29" s="7">
        <f t="shared" si="0"/>
        <v>261.89166666666671</v>
      </c>
      <c r="O29" s="11">
        <f t="shared" si="1"/>
        <v>263.33333333333331</v>
      </c>
    </row>
    <row r="30" spans="1:15" x14ac:dyDescent="0.25">
      <c r="A30" s="10">
        <v>2000</v>
      </c>
      <c r="B30" s="11">
        <v>269.3</v>
      </c>
      <c r="C30" s="11">
        <v>271.7</v>
      </c>
      <c r="D30" s="11">
        <v>273.3</v>
      </c>
      <c r="E30" s="11">
        <v>278</v>
      </c>
      <c r="F30" s="11">
        <v>275.39999999999998</v>
      </c>
      <c r="G30" s="11">
        <v>274.5</v>
      </c>
      <c r="H30" s="11">
        <v>277.89999999999998</v>
      </c>
      <c r="I30" s="11">
        <v>276.8</v>
      </c>
      <c r="J30" s="11">
        <v>280.89999999999998</v>
      </c>
      <c r="K30" s="11">
        <v>278.2</v>
      </c>
      <c r="L30" s="11">
        <v>282.3</v>
      </c>
      <c r="M30" s="11">
        <v>279.2</v>
      </c>
      <c r="N30" s="7">
        <f t="shared" si="0"/>
        <v>276.45833333333331</v>
      </c>
      <c r="O30" s="11">
        <f t="shared" si="1"/>
        <v>278.53333333333336</v>
      </c>
    </row>
    <row r="31" spans="1:15" x14ac:dyDescent="0.25">
      <c r="A31" s="10">
        <v>2001</v>
      </c>
      <c r="B31" s="11">
        <v>281.5</v>
      </c>
      <c r="C31" s="11">
        <v>283.2</v>
      </c>
      <c r="D31" s="11">
        <v>283.5</v>
      </c>
      <c r="E31" s="11">
        <v>288.2</v>
      </c>
      <c r="F31" s="11">
        <v>286.8</v>
      </c>
      <c r="G31" s="11">
        <v>287.89999999999998</v>
      </c>
      <c r="H31" s="11">
        <v>293.8</v>
      </c>
      <c r="I31" s="11">
        <v>290</v>
      </c>
      <c r="J31" s="11">
        <v>295.5</v>
      </c>
      <c r="K31" s="11">
        <v>292.39999999999998</v>
      </c>
      <c r="L31" s="11">
        <v>297.3</v>
      </c>
      <c r="M31" s="11">
        <v>293.3</v>
      </c>
      <c r="N31" s="7">
        <f t="shared" si="0"/>
        <v>289.45</v>
      </c>
      <c r="O31" s="11">
        <f t="shared" si="1"/>
        <v>293.09999999999997</v>
      </c>
    </row>
    <row r="32" spans="1:15" x14ac:dyDescent="0.25">
      <c r="A32" s="10">
        <v>2002</v>
      </c>
      <c r="B32" s="11">
        <v>294</v>
      </c>
      <c r="C32" s="11">
        <v>298.3</v>
      </c>
      <c r="D32" s="11">
        <v>295.2</v>
      </c>
      <c r="E32" s="11">
        <v>301.7</v>
      </c>
      <c r="F32" s="11">
        <v>299.10000000000002</v>
      </c>
      <c r="G32" s="11">
        <v>303.5</v>
      </c>
      <c r="H32" s="11">
        <v>303.5</v>
      </c>
      <c r="I32" s="11">
        <v>306</v>
      </c>
      <c r="J32" s="11">
        <v>307.8</v>
      </c>
      <c r="K32" s="11">
        <v>304.89999999999998</v>
      </c>
      <c r="L32" s="11">
        <v>305</v>
      </c>
      <c r="M32" s="11">
        <v>305.10000000000002</v>
      </c>
      <c r="N32" s="7">
        <f t="shared" si="0"/>
        <v>302.00833333333338</v>
      </c>
      <c r="O32" s="11">
        <f t="shared" si="1"/>
        <v>305.76666666666665</v>
      </c>
    </row>
    <row r="33" spans="1:15" x14ac:dyDescent="0.25">
      <c r="A33" s="10">
        <v>2003</v>
      </c>
      <c r="B33" s="11">
        <v>305.60000000000002</v>
      </c>
      <c r="C33" s="11">
        <v>306.39999999999998</v>
      </c>
      <c r="D33" s="11">
        <v>305.60000000000002</v>
      </c>
      <c r="E33" s="11">
        <v>306.39999999999998</v>
      </c>
      <c r="F33" s="11">
        <v>306</v>
      </c>
      <c r="G33" s="11">
        <v>306</v>
      </c>
      <c r="H33" s="11">
        <v>307.5</v>
      </c>
      <c r="I33" s="11">
        <v>308</v>
      </c>
      <c r="J33" s="11">
        <v>307.89999999999998</v>
      </c>
      <c r="K33" s="11">
        <v>308.2</v>
      </c>
      <c r="L33" s="11">
        <v>307.7</v>
      </c>
      <c r="M33" s="11">
        <v>308.10000000000002</v>
      </c>
      <c r="N33" s="7">
        <f t="shared" si="0"/>
        <v>306.95</v>
      </c>
      <c r="O33" s="11">
        <f t="shared" si="1"/>
        <v>307.8</v>
      </c>
    </row>
    <row r="34" spans="1:15" x14ac:dyDescent="0.25">
      <c r="A34" s="10">
        <v>2004</v>
      </c>
      <c r="B34" s="11">
        <v>309.3</v>
      </c>
      <c r="C34" s="11">
        <v>310</v>
      </c>
      <c r="D34" s="11">
        <v>310.8</v>
      </c>
      <c r="E34" s="11">
        <v>311.3</v>
      </c>
      <c r="F34" s="11">
        <v>311.5</v>
      </c>
      <c r="G34" s="11">
        <v>311.8</v>
      </c>
      <c r="H34" s="11">
        <v>313.2</v>
      </c>
      <c r="I34" s="11">
        <v>313.5</v>
      </c>
      <c r="J34" s="11">
        <v>314.39999999999998</v>
      </c>
      <c r="K34" s="11">
        <v>314.7</v>
      </c>
      <c r="L34" s="11">
        <v>314.89999999999998</v>
      </c>
      <c r="M34" s="11">
        <v>315.89999999999998</v>
      </c>
      <c r="N34" s="7">
        <f t="shared" si="0"/>
        <v>312.60833333333329</v>
      </c>
      <c r="O34" s="11">
        <f t="shared" si="1"/>
        <v>313.7</v>
      </c>
    </row>
    <row r="35" spans="1:15" x14ac:dyDescent="0.25">
      <c r="A35" s="10">
        <v>2005</v>
      </c>
      <c r="B35" s="11">
        <v>318</v>
      </c>
      <c r="C35" s="11">
        <v>319.39999999999998</v>
      </c>
      <c r="D35" s="11">
        <v>319.60000000000002</v>
      </c>
      <c r="E35" s="11">
        <v>319.89999999999998</v>
      </c>
      <c r="F35" s="11">
        <v>320.8</v>
      </c>
      <c r="G35" s="11">
        <v>320.89999999999998</v>
      </c>
      <c r="H35" s="11">
        <v>323.10000000000002</v>
      </c>
      <c r="I35" s="11">
        <v>323.60000000000002</v>
      </c>
      <c r="J35" s="11">
        <v>324.39999999999998</v>
      </c>
      <c r="K35" s="11">
        <v>324.5</v>
      </c>
      <c r="L35" s="11">
        <v>325.39999999999998</v>
      </c>
      <c r="M35" s="11">
        <v>326.60000000000002</v>
      </c>
      <c r="N35" s="7">
        <f t="shared" si="0"/>
        <v>322.18333333333334</v>
      </c>
      <c r="O35" s="11">
        <f t="shared" si="1"/>
        <v>323.7</v>
      </c>
    </row>
    <row r="36" spans="1:15" x14ac:dyDescent="0.25">
      <c r="A36" s="10">
        <v>2006</v>
      </c>
      <c r="B36" s="11">
        <v>327.60000000000002</v>
      </c>
      <c r="C36" s="11">
        <v>328.4</v>
      </c>
      <c r="D36" s="11">
        <v>329.4</v>
      </c>
      <c r="E36" s="11">
        <v>329.3</v>
      </c>
      <c r="F36" s="11">
        <v>329.3</v>
      </c>
      <c r="G36" s="11">
        <v>330.8</v>
      </c>
      <c r="H36" s="11">
        <v>330.7</v>
      </c>
      <c r="I36" s="11">
        <v>331</v>
      </c>
      <c r="J36" s="11">
        <v>332.2</v>
      </c>
      <c r="K36" s="11">
        <v>333.1</v>
      </c>
      <c r="L36" s="11">
        <v>332.9</v>
      </c>
      <c r="M36" s="11">
        <v>335.7</v>
      </c>
      <c r="N36" s="7">
        <f t="shared" si="0"/>
        <v>330.86666666666662</v>
      </c>
      <c r="O36" s="11">
        <f t="shared" si="1"/>
        <v>331.3</v>
      </c>
    </row>
    <row r="37" spans="1:15" x14ac:dyDescent="0.25">
      <c r="A37" s="10">
        <v>2007</v>
      </c>
      <c r="B37" s="12">
        <v>339.084</v>
      </c>
      <c r="C37" s="12">
        <v>340.91699999999997</v>
      </c>
      <c r="D37" s="12">
        <v>341.71899999999999</v>
      </c>
      <c r="E37" s="12">
        <v>342.05700000000002</v>
      </c>
      <c r="F37" s="12">
        <v>343.096</v>
      </c>
      <c r="G37" s="12">
        <v>343.93900000000002</v>
      </c>
      <c r="H37" s="12">
        <v>344.221</v>
      </c>
      <c r="I37" s="12">
        <v>344.214</v>
      </c>
      <c r="J37" s="12">
        <v>345.8</v>
      </c>
      <c r="K37" s="12">
        <v>346.74200000000002</v>
      </c>
      <c r="L37" s="12">
        <v>347.42700000000002</v>
      </c>
      <c r="M37" s="12">
        <v>348.83</v>
      </c>
      <c r="N37" s="7">
        <f t="shared" si="0"/>
        <v>344.00383333333338</v>
      </c>
      <c r="O37" s="12">
        <f t="shared" si="1"/>
        <v>344.74499999999995</v>
      </c>
    </row>
    <row r="38" spans="1:15" x14ac:dyDescent="0.25">
      <c r="A38" s="10">
        <v>2008</v>
      </c>
      <c r="B38" s="12">
        <v>350.63</v>
      </c>
      <c r="C38" s="12">
        <v>351.97899999999998</v>
      </c>
      <c r="D38" s="12">
        <v>353.351</v>
      </c>
      <c r="E38" s="12">
        <v>354.887</v>
      </c>
      <c r="F38" s="12">
        <v>356.52300000000002</v>
      </c>
      <c r="G38" s="12">
        <v>358.41899999999998</v>
      </c>
      <c r="H38" s="12">
        <v>359.96100000000001</v>
      </c>
      <c r="I38" s="12">
        <v>360.10199999999998</v>
      </c>
      <c r="J38" s="12">
        <v>361.125</v>
      </c>
      <c r="K38" s="12">
        <v>362.35399999999998</v>
      </c>
      <c r="L38" s="12">
        <v>362.55</v>
      </c>
      <c r="M38" s="12">
        <v>362.98599999999999</v>
      </c>
      <c r="N38" s="7">
        <f t="shared" si="0"/>
        <v>357.90558333333337</v>
      </c>
      <c r="O38" s="12">
        <f t="shared" si="1"/>
        <v>360.39600000000002</v>
      </c>
    </row>
    <row r="39" spans="1:15" x14ac:dyDescent="0.25">
      <c r="A39" s="10">
        <v>2009</v>
      </c>
      <c r="B39" s="12">
        <v>364.33300000000003</v>
      </c>
      <c r="C39" s="12">
        <v>365.52199999999999</v>
      </c>
      <c r="D39" s="12">
        <v>380.20800000000003</v>
      </c>
      <c r="E39" s="12">
        <v>394.90199999999999</v>
      </c>
      <c r="F39" s="12">
        <v>394.06099999999998</v>
      </c>
      <c r="G39" s="12">
        <v>395.05200000000002</v>
      </c>
      <c r="H39" s="12">
        <v>398.44799999999998</v>
      </c>
      <c r="I39" s="12">
        <v>398.22800000000001</v>
      </c>
      <c r="J39" s="12">
        <v>400.245</v>
      </c>
      <c r="K39" s="12">
        <v>401.39</v>
      </c>
      <c r="L39" s="12">
        <v>403.178</v>
      </c>
      <c r="M39" s="12">
        <v>403.97</v>
      </c>
      <c r="N39" s="7">
        <f t="shared" si="0"/>
        <v>391.62808333333334</v>
      </c>
      <c r="O39" s="12">
        <f t="shared" si="1"/>
        <v>398.97366666666659</v>
      </c>
    </row>
    <row r="40" spans="1:15" x14ac:dyDescent="0.25">
      <c r="A40" s="10">
        <v>2010</v>
      </c>
      <c r="B40" s="12">
        <v>404.63200000000001</v>
      </c>
      <c r="C40" s="12">
        <v>404.72199999999998</v>
      </c>
      <c r="D40" s="12">
        <v>405.64100000000002</v>
      </c>
      <c r="E40" s="12">
        <v>405.786</v>
      </c>
      <c r="F40" s="12">
        <v>406.97300000000001</v>
      </c>
      <c r="G40" s="12">
        <v>408.61</v>
      </c>
      <c r="H40" s="12">
        <v>411.79300000000001</v>
      </c>
      <c r="I40" s="12">
        <v>412.45299999999997</v>
      </c>
      <c r="J40" s="12">
        <v>412.69</v>
      </c>
      <c r="K40" s="12">
        <v>411.65499999999997</v>
      </c>
      <c r="L40" s="12">
        <v>412.38299999999998</v>
      </c>
      <c r="M40" s="12">
        <v>414.00200000000001</v>
      </c>
      <c r="N40" s="7">
        <f t="shared" si="0"/>
        <v>409.27833333333336</v>
      </c>
      <c r="O40" s="12">
        <f t="shared" si="1"/>
        <v>412.31199999999995</v>
      </c>
    </row>
    <row r="41" spans="1:15" x14ac:dyDescent="0.25">
      <c r="A41" s="10">
        <v>2011</v>
      </c>
      <c r="B41" s="12">
        <v>414.26299999999998</v>
      </c>
      <c r="C41" s="12">
        <v>415.08800000000002</v>
      </c>
      <c r="D41" s="12">
        <v>415.31799999999998</v>
      </c>
      <c r="E41" s="12">
        <v>415.57799999999997</v>
      </c>
      <c r="F41" s="12">
        <v>414.59399999999999</v>
      </c>
      <c r="G41" s="12">
        <v>415.51400000000001</v>
      </c>
      <c r="H41" s="12">
        <v>416.166</v>
      </c>
      <c r="I41" s="12">
        <v>416.89600000000002</v>
      </c>
      <c r="J41" s="12">
        <v>418.83699999999999</v>
      </c>
      <c r="K41" s="12">
        <v>419.06700000000001</v>
      </c>
      <c r="L41" s="12">
        <v>420.46199999999999</v>
      </c>
      <c r="M41" s="12">
        <v>421</v>
      </c>
      <c r="N41" s="7">
        <f t="shared" si="0"/>
        <v>416.89858333333331</v>
      </c>
      <c r="O41" s="12">
        <f t="shared" si="1"/>
        <v>417.29966666666661</v>
      </c>
    </row>
    <row r="42" spans="1:15" x14ac:dyDescent="0.25">
      <c r="A42" s="10">
        <v>2012</v>
      </c>
      <c r="B42" s="12">
        <v>421.572</v>
      </c>
      <c r="C42" s="12">
        <v>421.41199999999998</v>
      </c>
      <c r="D42" s="12">
        <v>422.358</v>
      </c>
      <c r="E42" s="12">
        <v>423.24900000000002</v>
      </c>
      <c r="F42" s="12">
        <v>422.66800000000001</v>
      </c>
      <c r="G42" s="12">
        <v>423.90499999999997</v>
      </c>
      <c r="H42" s="12">
        <v>426.11900000000003</v>
      </c>
      <c r="I42" s="12">
        <v>426.791</v>
      </c>
      <c r="J42" s="12">
        <v>426.98</v>
      </c>
      <c r="K42" s="12">
        <v>427.02699999999999</v>
      </c>
      <c r="L42" s="12">
        <v>427.25400000000002</v>
      </c>
      <c r="M42" s="12">
        <v>427.53300000000002</v>
      </c>
      <c r="N42" s="7">
        <f t="shared" si="0"/>
        <v>424.73900000000003</v>
      </c>
      <c r="O42" s="12">
        <f t="shared" si="1"/>
        <v>426.63000000000005</v>
      </c>
    </row>
    <row r="43" spans="1:15" x14ac:dyDescent="0.25">
      <c r="A43" s="10">
        <v>2013</v>
      </c>
      <c r="B43" s="12">
        <v>428.58699999999999</v>
      </c>
      <c r="C43" s="12">
        <v>429.13499999999999</v>
      </c>
      <c r="D43" s="12">
        <v>430.024</v>
      </c>
      <c r="E43" s="12">
        <v>431.38200000000001</v>
      </c>
      <c r="F43" s="12">
        <v>431.10899999999998</v>
      </c>
      <c r="G43" s="12">
        <v>431.37700000000001</v>
      </c>
      <c r="H43" s="12">
        <v>433.48399999999998</v>
      </c>
      <c r="I43" s="12">
        <v>434.57100000000003</v>
      </c>
      <c r="J43" s="12">
        <v>434.947</v>
      </c>
      <c r="K43" s="12">
        <v>435.14400000000001</v>
      </c>
      <c r="L43" s="12">
        <v>435.40199999999999</v>
      </c>
      <c r="M43" s="12">
        <v>436.517</v>
      </c>
      <c r="N43" s="7">
        <f t="shared" si="0"/>
        <v>432.63991666666669</v>
      </c>
      <c r="O43" s="12">
        <f t="shared" si="1"/>
        <v>434.334</v>
      </c>
    </row>
    <row r="44" spans="1:15" x14ac:dyDescent="0.25">
      <c r="A44" s="10">
        <v>2014</v>
      </c>
      <c r="B44" s="12">
        <v>437.99099999999999</v>
      </c>
      <c r="C44" s="12">
        <v>438.35199999999998</v>
      </c>
      <c r="D44" s="12">
        <v>439.10700000000003</v>
      </c>
      <c r="E44" s="12">
        <v>439.45299999999997</v>
      </c>
      <c r="F44" s="12">
        <v>439.61799999999999</v>
      </c>
      <c r="G44" s="12">
        <v>441.08499999999998</v>
      </c>
      <c r="H44" s="12">
        <v>441.14400000000001</v>
      </c>
      <c r="I44" s="12">
        <v>441.69799999999998</v>
      </c>
      <c r="J44" s="12">
        <v>441.95800000000003</v>
      </c>
      <c r="K44" s="12">
        <v>443.61</v>
      </c>
      <c r="L44" s="12">
        <v>443.005</v>
      </c>
      <c r="M44" s="12">
        <v>444.238</v>
      </c>
      <c r="N44" s="7">
        <f t="shared" si="0"/>
        <v>440.93824999999998</v>
      </c>
      <c r="O44" s="12">
        <f t="shared" si="1"/>
        <v>441.59999999999997</v>
      </c>
    </row>
    <row r="45" spans="1:15" x14ac:dyDescent="0.25">
      <c r="A45" s="10">
        <v>2015</v>
      </c>
      <c r="B45" s="12">
        <v>446.36099999999999</v>
      </c>
      <c r="C45" s="12">
        <v>445.74799999999999</v>
      </c>
      <c r="D45" s="12">
        <v>446.56200000000001</v>
      </c>
      <c r="E45" s="12">
        <v>446.16899999999998</v>
      </c>
      <c r="F45" s="12">
        <v>447.024</v>
      </c>
      <c r="G45" s="12">
        <v>449.46199999999999</v>
      </c>
      <c r="H45" s="12">
        <v>450.25799999999998</v>
      </c>
      <c r="N45" s="7">
        <f t="shared" si="0"/>
        <v>447.36914285714278</v>
      </c>
      <c r="O45" s="12">
        <f>AVERAGE(H45:J45)</f>
        <v>450.25799999999998</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24, 2015 (09:54:34 AM)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O31" sqref="O31"/>
    </sheetView>
  </sheetViews>
  <sheetFormatPr defaultRowHeight="15" x14ac:dyDescent="0.25"/>
  <cols>
    <col min="1" max="1" width="29.140625" bestFit="1" customWidth="1"/>
    <col min="2" max="2" width="9.7109375" bestFit="1" customWidth="1"/>
    <col min="4" max="4" width="10.140625" bestFit="1" customWidth="1"/>
    <col min="6" max="6" width="7" bestFit="1" customWidth="1"/>
    <col min="7" max="8" width="9.5703125" bestFit="1" customWidth="1"/>
  </cols>
  <sheetData>
    <row r="1" spans="1:9" s="55" customFormat="1" x14ac:dyDescent="0.25">
      <c r="A1" s="20" t="s">
        <v>76</v>
      </c>
      <c r="B1" s="20">
        <f>IF(A1="Dec - Dec", 13,IF(A1="Annual",14,15))</f>
        <v>15</v>
      </c>
    </row>
    <row r="2" spans="1:9" s="55" customFormat="1" x14ac:dyDescent="0.25"/>
    <row r="3" spans="1:9" x14ac:dyDescent="0.25">
      <c r="A3" s="20" t="s">
        <v>47</v>
      </c>
      <c r="B3" s="20"/>
      <c r="C3" s="20"/>
      <c r="D3" s="20"/>
    </row>
    <row r="4" spans="1:9" x14ac:dyDescent="0.25">
      <c r="A4" s="23" t="s">
        <v>52</v>
      </c>
      <c r="B4" s="63">
        <v>1993</v>
      </c>
      <c r="C4" s="63">
        <v>2002</v>
      </c>
      <c r="D4" s="63">
        <v>2014</v>
      </c>
    </row>
    <row r="5" spans="1:9" x14ac:dyDescent="0.25">
      <c r="A5" s="13" t="s">
        <v>40</v>
      </c>
      <c r="B5" s="26">
        <f>VLOOKUP(B$4,'Food and Bev'!$A$12:$O$45,$B$1,FALSE)</f>
        <v>141.16666666666666</v>
      </c>
      <c r="C5" s="26">
        <f>VLOOKUP(C$4,'Food and Bev'!$A$12:$O$45,$B$1,FALSE)</f>
        <v>176.0333333333333</v>
      </c>
      <c r="D5" s="26">
        <f>VLOOKUP(D$4,'Food and Bev'!$A$12:$O$45,$B$1,FALSE)</f>
        <v>243.02666666666664</v>
      </c>
    </row>
    <row r="6" spans="1:9" x14ac:dyDescent="0.25">
      <c r="A6" s="14" t="s">
        <v>41</v>
      </c>
      <c r="B6" s="27">
        <f>VLOOKUP(B$4,Housing!$A$12:$O$45,$B$1,FALSE)</f>
        <v>139.43333333333334</v>
      </c>
      <c r="C6" s="27">
        <f>VLOOKUP(C$4,Housing!$A$12:$O$45,$B$1,FALSE)</f>
        <v>176.79999999999998</v>
      </c>
      <c r="D6" s="27">
        <f>VLOOKUP(D$4,Housing!$A$12:$O$45,$B$1,FALSE)</f>
        <v>231.25200000000004</v>
      </c>
    </row>
    <row r="7" spans="1:9" x14ac:dyDescent="0.25">
      <c r="A7" s="14" t="s">
        <v>42</v>
      </c>
      <c r="B7" s="27">
        <f>VLOOKUP(B$4,Apparrel!$A$12:$O$45,$B$1,FALSE)</f>
        <v>130.73333333333332</v>
      </c>
      <c r="C7" s="27">
        <f>VLOOKUP(C$4,Apparrel!$A$12:$O$45,$B$1,FALSE)</f>
        <v>120.36666666666667</v>
      </c>
      <c r="D7" s="27">
        <f>VLOOKUP(D$4,Apparrel!$A$12:$O$45,$B$1,FALSE)</f>
        <v>125.90733333333333</v>
      </c>
    </row>
    <row r="8" spans="1:9" x14ac:dyDescent="0.25">
      <c r="A8" s="14" t="s">
        <v>33</v>
      </c>
      <c r="B8" s="27">
        <f>VLOOKUP(B$4,Transportation!$A$12:$O$45,$B$1,FALSE)</f>
        <v>129.33333333333334</v>
      </c>
      <c r="C8" s="27">
        <f>VLOOKUP(C$4,Transportation!$A$12:$O$45,$B$1,FALSE)</f>
        <v>152.93333333333331</v>
      </c>
      <c r="D8" s="27">
        <f>VLOOKUP(D$4,Transportation!$A$12:$O$45,$B$1,FALSE)</f>
        <v>219.89666666666668</v>
      </c>
    </row>
    <row r="9" spans="1:9" x14ac:dyDescent="0.25">
      <c r="A9" s="14" t="s">
        <v>43</v>
      </c>
      <c r="B9" s="27">
        <f>VLOOKUP(B$4,Medical!$A$12:$O$45,$B$1,FALSE)</f>
        <v>202.30000000000004</v>
      </c>
      <c r="C9" s="27">
        <f>VLOOKUP(C$4,Medical!$A$12:$O$45,$B$1,FALSE)</f>
        <v>286.20000000000005</v>
      </c>
      <c r="D9" s="27">
        <f>VLOOKUP(D$4,Medical!$A$12:$O$45,$B$1,FALSE)</f>
        <v>438.94399999999996</v>
      </c>
    </row>
    <row r="10" spans="1:9" s="6" customFormat="1" x14ac:dyDescent="0.25">
      <c r="A10" s="14" t="s">
        <v>54</v>
      </c>
      <c r="B10" s="27">
        <f>VLOOKUP(B$4,Recreation!$A$12:$O$45,$B$1,FALSE)</f>
        <v>91.366666666666674</v>
      </c>
      <c r="C10" s="27">
        <f>VLOOKUP(C$4,Recreation!$A$12:$O$45,$B$1,FALSE)</f>
        <v>104.56666666666668</v>
      </c>
      <c r="D10" s="27">
        <f>VLOOKUP(D$4,Recreation!$A$12:$O$45,$B$1,FALSE)</f>
        <v>111.66000000000001</v>
      </c>
      <c r="F10"/>
      <c r="G10"/>
      <c r="H10"/>
      <c r="I10"/>
    </row>
    <row r="11" spans="1:9" x14ac:dyDescent="0.25">
      <c r="A11" s="118" t="s">
        <v>8</v>
      </c>
      <c r="B11" s="119">
        <f>VLOOKUP(B$4,Education!$A$12:$O$45,$B$1,FALSE)</f>
        <v>86.333333333333329</v>
      </c>
      <c r="C11" s="119">
        <f>VLOOKUP(C$4,Education!$A$12:$O$45,$B$1,FALSE)</f>
        <v>108.36666666666667</v>
      </c>
      <c r="D11" s="119">
        <f>VLOOKUP(D$4,Education!$A$12:$O$45,$B$1,FALSE)</f>
        <v>130.13500000000002</v>
      </c>
    </row>
    <row r="12" spans="1:9" x14ac:dyDescent="0.25">
      <c r="A12" s="15" t="s">
        <v>35</v>
      </c>
      <c r="B12" s="28">
        <f>VLOOKUP(B$4,Other!$A$12:$O$45,$B$1,FALSE)</f>
        <v>192.46666666666667</v>
      </c>
      <c r="C12" s="28">
        <f>VLOOKUP(C$4,Other!$A$12:$O$45,$B$1,FALSE)</f>
        <v>305.76666666666665</v>
      </c>
      <c r="D12" s="28">
        <f>VLOOKUP(D$4,Other!$A$12:$O$45,$B$1,FALSE)</f>
        <v>441.59999999999997</v>
      </c>
    </row>
    <row r="13" spans="1:9" x14ac:dyDescent="0.25">
      <c r="A13" s="17" t="s">
        <v>73</v>
      </c>
      <c r="B13" s="103">
        <f>VLOOKUP(B4,'CPI-W All Items'!$A10:$O44,$B$1,FALSE)</f>
        <v>142.36666666666667</v>
      </c>
      <c r="C13" s="103">
        <f>VLOOKUP(C4,'CPI-W All Items'!$A10:$O44,$B$1,FALSE)</f>
        <v>176.56666666666669</v>
      </c>
      <c r="D13" s="103">
        <f>VLOOKUP(D4,'CPI-W All Items'!$A10:$O44,$B$1,FALSE)</f>
        <v>234.24166666666667</v>
      </c>
    </row>
    <row r="14" spans="1:9" s="55" customFormat="1" x14ac:dyDescent="0.25">
      <c r="A14" s="17" t="s">
        <v>55</v>
      </c>
      <c r="B14" s="103" t="e">
        <f>VLOOKUP(B4,#REF!,$B$1,FALSE)</f>
        <v>#REF!</v>
      </c>
      <c r="C14" s="103" t="e">
        <f>VLOOKUP(C4,#REF!,$B$1,FALSE)</f>
        <v>#REF!</v>
      </c>
      <c r="D14" s="103" t="e">
        <f>VLOOKUP(D4,#REF!,$B$1,FALSE)</f>
        <v>#REF!</v>
      </c>
    </row>
    <row r="15" spans="1:9" x14ac:dyDescent="0.25">
      <c r="A15" s="16"/>
      <c r="B15" s="21"/>
      <c r="C15" s="22"/>
      <c r="D15" s="22"/>
    </row>
    <row r="16" spans="1:9" x14ac:dyDescent="0.25">
      <c r="A16" s="16" t="s">
        <v>48</v>
      </c>
      <c r="B16" s="20"/>
      <c r="C16" s="20"/>
      <c r="D16" s="20"/>
    </row>
    <row r="17" spans="1:8" x14ac:dyDescent="0.25">
      <c r="A17" s="17" t="s">
        <v>46</v>
      </c>
      <c r="B17" s="63" t="str">
        <f>$B$4&amp;"-"&amp;$C$4</f>
        <v>1993-2002</v>
      </c>
      <c r="C17" s="64" t="str">
        <f>$C$4&amp;"-"&amp;$D$4</f>
        <v>2002-2014</v>
      </c>
      <c r="D17" s="63" t="str">
        <f>$B$4&amp;"-"&amp;$D$4</f>
        <v>1993-2014</v>
      </c>
    </row>
    <row r="18" spans="1:8" x14ac:dyDescent="0.25">
      <c r="A18" s="14" t="s">
        <v>40</v>
      </c>
      <c r="B18" s="24">
        <f t="shared" ref="B18:C27" si="0">(C5/B5)^(1/(C$4-B$4))-1</f>
        <v>2.4829025162970808E-2</v>
      </c>
      <c r="C18" s="24">
        <f t="shared" si="0"/>
        <v>2.7239201970047811E-2</v>
      </c>
      <c r="D18" s="24">
        <f t="shared" ref="D18:D27" si="1">(D5/B5)^(1/(D$4-B$4))-1</f>
        <v>2.6205575761644173E-2</v>
      </c>
    </row>
    <row r="19" spans="1:8" x14ac:dyDescent="0.25">
      <c r="A19" s="14" t="s">
        <v>41</v>
      </c>
      <c r="B19" s="24">
        <f t="shared" si="0"/>
        <v>2.6732465054574828E-2</v>
      </c>
      <c r="C19" s="24">
        <f t="shared" si="0"/>
        <v>2.2626249697901057E-2</v>
      </c>
      <c r="D19" s="24">
        <f t="shared" si="1"/>
        <v>2.4384041582848237E-2</v>
      </c>
    </row>
    <row r="20" spans="1:8" x14ac:dyDescent="0.25">
      <c r="A20" s="14" t="s">
        <v>42</v>
      </c>
      <c r="B20" s="24">
        <f t="shared" si="0"/>
        <v>-9.1376605552939694E-3</v>
      </c>
      <c r="C20" s="24">
        <f t="shared" si="0"/>
        <v>3.7573367432865989E-3</v>
      </c>
      <c r="D20" s="24">
        <f t="shared" si="1"/>
        <v>-1.789513025632461E-3</v>
      </c>
    </row>
    <row r="21" spans="1:8" x14ac:dyDescent="0.25">
      <c r="A21" s="14" t="s">
        <v>33</v>
      </c>
      <c r="B21" s="24">
        <f t="shared" si="0"/>
        <v>1.8797721119404143E-2</v>
      </c>
      <c r="C21" s="24">
        <f t="shared" si="0"/>
        <v>3.0725548425789562E-2</v>
      </c>
      <c r="D21" s="24">
        <f t="shared" si="1"/>
        <v>2.5596617343121686E-2</v>
      </c>
    </row>
    <row r="22" spans="1:8" x14ac:dyDescent="0.25">
      <c r="A22" s="14" t="s">
        <v>43</v>
      </c>
      <c r="B22" s="24">
        <f t="shared" si="0"/>
        <v>3.9301436133273748E-2</v>
      </c>
      <c r="C22" s="24">
        <f t="shared" si="0"/>
        <v>3.6282801766395201E-2</v>
      </c>
      <c r="D22" s="24">
        <f t="shared" si="1"/>
        <v>3.7575427141233186E-2</v>
      </c>
    </row>
    <row r="23" spans="1:8" s="6" customFormat="1" x14ac:dyDescent="0.25">
      <c r="A23" s="14" t="s">
        <v>54</v>
      </c>
      <c r="B23" s="24">
        <f t="shared" si="0"/>
        <v>1.5106760996095758E-2</v>
      </c>
      <c r="C23" s="24">
        <f t="shared" si="0"/>
        <v>5.4844610046613784E-3</v>
      </c>
      <c r="D23" s="24">
        <f t="shared" si="1"/>
        <v>9.5970844880863826E-3</v>
      </c>
    </row>
    <row r="24" spans="1:8" x14ac:dyDescent="0.25">
      <c r="A24" s="118" t="s">
        <v>8</v>
      </c>
      <c r="B24" s="120">
        <f t="shared" si="0"/>
        <v>2.5577722039326956E-2</v>
      </c>
      <c r="C24" s="120">
        <f t="shared" si="0"/>
        <v>1.5371260537834663E-2</v>
      </c>
      <c r="D24" s="120">
        <f t="shared" si="1"/>
        <v>1.9732961411932814E-2</v>
      </c>
    </row>
    <row r="25" spans="1:8" x14ac:dyDescent="0.25">
      <c r="A25" s="14" t="s">
        <v>35</v>
      </c>
      <c r="B25" s="24">
        <f t="shared" si="0"/>
        <v>5.2778917421608451E-2</v>
      </c>
      <c r="C25" s="24">
        <f t="shared" si="0"/>
        <v>3.1105833345680622E-2</v>
      </c>
      <c r="D25" s="24">
        <f t="shared" si="1"/>
        <v>4.0339122030181196E-2</v>
      </c>
    </row>
    <row r="26" spans="1:8" x14ac:dyDescent="0.25">
      <c r="A26" s="17" t="s">
        <v>73</v>
      </c>
      <c r="B26" s="25">
        <f t="shared" si="0"/>
        <v>2.4209815329606421E-2</v>
      </c>
      <c r="C26" s="25">
        <f t="shared" si="0"/>
        <v>2.3834168664778721E-2</v>
      </c>
      <c r="D26" s="25">
        <f t="shared" si="1"/>
        <v>2.3995143219217585E-2</v>
      </c>
    </row>
    <row r="27" spans="1:8" s="6" customFormat="1" x14ac:dyDescent="0.25">
      <c r="A27" s="39" t="s">
        <v>74</v>
      </c>
      <c r="B27" s="29" t="e">
        <f t="shared" si="0"/>
        <v>#REF!</v>
      </c>
      <c r="C27" s="29" t="e">
        <f t="shared" si="0"/>
        <v>#REF!</v>
      </c>
      <c r="D27" s="29" t="e">
        <f t="shared" si="1"/>
        <v>#REF!</v>
      </c>
    </row>
    <row r="28" spans="1:8" s="6" customFormat="1" x14ac:dyDescent="0.25">
      <c r="A28" s="40" t="s">
        <v>51</v>
      </c>
      <c r="B28" s="41" t="e">
        <f>B27-B26</f>
        <v>#REF!</v>
      </c>
      <c r="C28" s="41" t="e">
        <f>C27-C26</f>
        <v>#REF!</v>
      </c>
      <c r="D28" s="41" t="e">
        <f t="shared" ref="D28" si="2">D27-D26</f>
        <v>#REF!</v>
      </c>
    </row>
    <row r="30" spans="1:8" x14ac:dyDescent="0.25">
      <c r="A30" s="16" t="s">
        <v>48</v>
      </c>
      <c r="B30" s="20"/>
      <c r="C30" s="20"/>
      <c r="D30" s="20"/>
    </row>
    <row r="31" spans="1:8" x14ac:dyDescent="0.25">
      <c r="A31" s="17" t="s">
        <v>49</v>
      </c>
      <c r="B31" s="63" t="str">
        <f>$B$4&amp;"-"&amp;$C$4</f>
        <v>1993-2002</v>
      </c>
      <c r="C31" s="64" t="str">
        <f>$C$4&amp;"-"&amp;$D$4</f>
        <v>2002-2014</v>
      </c>
      <c r="D31" s="63" t="str">
        <f>$B$4&amp;"-"&amp;$D$4</f>
        <v>1993-2014</v>
      </c>
      <c r="F31" s="63" t="str">
        <f>$B$4&amp;"-"&amp;$C$4</f>
        <v>1993-2002</v>
      </c>
      <c r="G31" s="64" t="str">
        <f>$C$4&amp;"-"&amp;$D$4</f>
        <v>2002-2014</v>
      </c>
      <c r="H31" s="63" t="str">
        <f>$B$4&amp;"-"&amp;$D$4</f>
        <v>1993-2014</v>
      </c>
    </row>
    <row r="32" spans="1:8" x14ac:dyDescent="0.25">
      <c r="A32" s="14" t="s">
        <v>40</v>
      </c>
      <c r="B32" s="24">
        <f t="shared" ref="B32:C40" si="3">B18-B$26</f>
        <v>6.1920983336438695E-4</v>
      </c>
      <c r="C32" s="24">
        <f t="shared" si="3"/>
        <v>3.4050333052690895E-3</v>
      </c>
      <c r="D32" s="24">
        <f t="shared" ref="D32" si="4">D18-D$26</f>
        <v>2.210432542426588E-3</v>
      </c>
      <c r="F32" s="29">
        <f t="shared" ref="F32:H39" si="5">$D43*B32</f>
        <v>-2.2743577179473939E-5</v>
      </c>
      <c r="G32" s="29">
        <f t="shared" si="5"/>
        <v>-1.2506687330253371E-4</v>
      </c>
      <c r="H32" s="29">
        <f t="shared" si="5"/>
        <v>-8.11891872833286E-5</v>
      </c>
    </row>
    <row r="33" spans="1:8" x14ac:dyDescent="0.25">
      <c r="A33" s="14" t="s">
        <v>41</v>
      </c>
      <c r="B33" s="24">
        <f t="shared" si="3"/>
        <v>2.5226497249684066E-3</v>
      </c>
      <c r="C33" s="24">
        <f t="shared" si="3"/>
        <v>-1.2079189668776635E-3</v>
      </c>
      <c r="D33" s="24">
        <f t="shared" ref="D33:D40" si="6">D19-D$26</f>
        <v>3.88898363630652E-4</v>
      </c>
      <c r="F33" s="30">
        <f t="shared" si="5"/>
        <v>2.1730104730877852E-4</v>
      </c>
      <c r="G33" s="30">
        <f t="shared" si="5"/>
        <v>-1.0405013980684193E-4</v>
      </c>
      <c r="H33" s="30">
        <f t="shared" si="5"/>
        <v>3.3499705043144363E-5</v>
      </c>
    </row>
    <row r="34" spans="1:8" x14ac:dyDescent="0.25">
      <c r="A34" s="14" t="s">
        <v>42</v>
      </c>
      <c r="B34" s="24">
        <f t="shared" si="3"/>
        <v>-3.334747588490039E-2</v>
      </c>
      <c r="C34" s="24">
        <f t="shared" si="3"/>
        <v>-2.0076831921492122E-2</v>
      </c>
      <c r="D34" s="24">
        <f t="shared" si="6"/>
        <v>-2.5784656244850046E-2</v>
      </c>
      <c r="F34" s="30">
        <f t="shared" si="5"/>
        <v>5.5690284727783661E-4</v>
      </c>
      <c r="G34" s="30">
        <f t="shared" si="5"/>
        <v>3.3528309308891849E-4</v>
      </c>
      <c r="H34" s="30">
        <f t="shared" si="5"/>
        <v>4.3060375928899582E-4</v>
      </c>
    </row>
    <row r="35" spans="1:8" x14ac:dyDescent="0.25">
      <c r="A35" s="14" t="s">
        <v>33</v>
      </c>
      <c r="B35" s="24">
        <f t="shared" si="3"/>
        <v>-5.4120942102022784E-3</v>
      </c>
      <c r="C35" s="24">
        <f t="shared" si="3"/>
        <v>6.8913797610108407E-3</v>
      </c>
      <c r="D35" s="24">
        <f t="shared" si="6"/>
        <v>1.6014741239041008E-3</v>
      </c>
      <c r="F35" s="30">
        <f t="shared" si="5"/>
        <v>2.887352261142916E-4</v>
      </c>
      <c r="G35" s="30">
        <f t="shared" si="5"/>
        <v>-3.6765511024992842E-4</v>
      </c>
      <c r="H35" s="30">
        <f t="shared" si="5"/>
        <v>-8.5438644510283797E-5</v>
      </c>
    </row>
    <row r="36" spans="1:8" x14ac:dyDescent="0.25">
      <c r="A36" s="14" t="s">
        <v>43</v>
      </c>
      <c r="B36" s="24">
        <f t="shared" si="3"/>
        <v>1.5091620803667327E-2</v>
      </c>
      <c r="C36" s="24">
        <f t="shared" si="3"/>
        <v>1.244863310161648E-2</v>
      </c>
      <c r="D36" s="24">
        <f t="shared" si="6"/>
        <v>1.3580283922015601E-2</v>
      </c>
      <c r="F36" s="30">
        <f t="shared" si="5"/>
        <v>8.4754542433395708E-4</v>
      </c>
      <c r="G36" s="30">
        <f t="shared" si="5"/>
        <v>6.9911523498678149E-4</v>
      </c>
      <c r="H36" s="30">
        <f t="shared" si="5"/>
        <v>7.6266874506039617E-4</v>
      </c>
    </row>
    <row r="37" spans="1:8" s="6" customFormat="1" x14ac:dyDescent="0.25">
      <c r="A37" s="14" t="s">
        <v>54</v>
      </c>
      <c r="B37" s="24">
        <f t="shared" si="3"/>
        <v>-9.1030543335106628E-3</v>
      </c>
      <c r="C37" s="24">
        <f t="shared" si="3"/>
        <v>-1.8349707660117343E-2</v>
      </c>
      <c r="D37" s="24">
        <f t="shared" si="6"/>
        <v>-1.4398058731131202E-2</v>
      </c>
      <c r="F37" s="30">
        <f t="shared" si="5"/>
        <v>5.3525959481042726E-5</v>
      </c>
      <c r="G37" s="30">
        <f t="shared" si="5"/>
        <v>1.0789628104149003E-4</v>
      </c>
      <c r="H37" s="30">
        <f t="shared" si="5"/>
        <v>8.4660585339051513E-5</v>
      </c>
    </row>
    <row r="38" spans="1:8" x14ac:dyDescent="0.25">
      <c r="A38" s="118" t="s">
        <v>8</v>
      </c>
      <c r="B38" s="120">
        <f t="shared" si="3"/>
        <v>1.3679067097205344E-3</v>
      </c>
      <c r="C38" s="120">
        <f t="shared" si="3"/>
        <v>-8.4629081269440576E-3</v>
      </c>
      <c r="D38" s="120">
        <f t="shared" si="6"/>
        <v>-4.2621818072847706E-3</v>
      </c>
      <c r="E38" s="121"/>
      <c r="F38" s="122">
        <f t="shared" si="5"/>
        <v>-3.529199311078979E-5</v>
      </c>
      <c r="G38" s="122">
        <f t="shared" si="5"/>
        <v>2.1834302967515672E-4</v>
      </c>
      <c r="H38" s="122">
        <f t="shared" si="5"/>
        <v>1.099642906279471E-4</v>
      </c>
    </row>
    <row r="39" spans="1:8" x14ac:dyDescent="0.25">
      <c r="A39" s="14" t="s">
        <v>35</v>
      </c>
      <c r="B39" s="24">
        <f t="shared" si="3"/>
        <v>2.856910209200203E-2</v>
      </c>
      <c r="C39" s="24">
        <f t="shared" si="3"/>
        <v>7.2716646809019014E-3</v>
      </c>
      <c r="D39" s="24">
        <f t="shared" si="6"/>
        <v>1.6343978810963611E-2</v>
      </c>
      <c r="F39" s="31">
        <f t="shared" si="5"/>
        <v>-1.1141949815880793E-4</v>
      </c>
      <c r="G39" s="31">
        <f t="shared" si="5"/>
        <v>-2.8359492255517419E-5</v>
      </c>
      <c r="H39" s="31">
        <f t="shared" si="5"/>
        <v>-6.3741517362758088E-5</v>
      </c>
    </row>
    <row r="40" spans="1:8" x14ac:dyDescent="0.25">
      <c r="A40" s="17" t="s">
        <v>73</v>
      </c>
      <c r="B40" s="25">
        <f t="shared" si="3"/>
        <v>0</v>
      </c>
      <c r="C40" s="25">
        <f t="shared" si="3"/>
        <v>0</v>
      </c>
      <c r="D40" s="25">
        <f t="shared" si="6"/>
        <v>0</v>
      </c>
      <c r="F40" s="25">
        <f>SUM(F32:F39)</f>
        <v>1.7945554360668347E-3</v>
      </c>
      <c r="G40" s="25">
        <f t="shared" ref="G40:H40" si="7">SUM(G32:G39)</f>
        <v>7.3550602317752525E-4</v>
      </c>
      <c r="H40" s="25">
        <f t="shared" si="7"/>
        <v>1.1910277362031647E-3</v>
      </c>
    </row>
    <row r="42" spans="1:8" x14ac:dyDescent="0.25">
      <c r="A42" s="20">
        <v>2007</v>
      </c>
      <c r="B42" s="63" t="s">
        <v>50</v>
      </c>
      <c r="C42" s="63" t="s">
        <v>48</v>
      </c>
      <c r="D42" s="63" t="s">
        <v>51</v>
      </c>
    </row>
    <row r="43" spans="1:8" x14ac:dyDescent="0.25">
      <c r="A43" s="13" t="s">
        <v>40</v>
      </c>
      <c r="B43" s="136">
        <v>0.12253</v>
      </c>
      <c r="C43" s="136">
        <v>0.15926000000000001</v>
      </c>
      <c r="D43" s="29">
        <f>B43-C43</f>
        <v>-3.6730000000000013E-2</v>
      </c>
      <c r="G43" s="6"/>
    </row>
    <row r="44" spans="1:8" x14ac:dyDescent="0.25">
      <c r="A44" s="14" t="s">
        <v>41</v>
      </c>
      <c r="B44" s="137">
        <v>0.48608000000000001</v>
      </c>
      <c r="C44" s="137">
        <v>0.39994000000000002</v>
      </c>
      <c r="D44" s="30">
        <f t="shared" ref="D44:D50" si="8">B44-C44</f>
        <v>8.6139999999999994E-2</v>
      </c>
      <c r="F44" s="6"/>
      <c r="G44" s="6"/>
    </row>
    <row r="45" spans="1:8" x14ac:dyDescent="0.25">
      <c r="A45" s="14" t="s">
        <v>42</v>
      </c>
      <c r="B45" s="137">
        <v>2.3279999999999999E-2</v>
      </c>
      <c r="C45" s="137">
        <v>3.9980000000000002E-2</v>
      </c>
      <c r="D45" s="30">
        <f t="shared" si="8"/>
        <v>-1.6700000000000003E-2</v>
      </c>
      <c r="F45" s="6"/>
      <c r="G45" s="6"/>
    </row>
    <row r="46" spans="1:8" x14ac:dyDescent="0.25">
      <c r="A46" s="14" t="s">
        <v>33</v>
      </c>
      <c r="B46" s="137">
        <v>0.14718999999999999</v>
      </c>
      <c r="C46" s="148">
        <v>0.20054</v>
      </c>
      <c r="D46" s="30">
        <f t="shared" si="8"/>
        <v>-5.3350000000000009E-2</v>
      </c>
      <c r="F46" s="6"/>
      <c r="G46" s="6"/>
    </row>
    <row r="47" spans="1:8" x14ac:dyDescent="0.25">
      <c r="A47" s="14" t="s">
        <v>43</v>
      </c>
      <c r="B47" s="137">
        <v>0.10806</v>
      </c>
      <c r="C47" s="137">
        <v>5.1900000000000002E-2</v>
      </c>
      <c r="D47" s="30">
        <f t="shared" si="8"/>
        <v>5.6160000000000002E-2</v>
      </c>
      <c r="F47" s="6"/>
      <c r="G47" s="6"/>
    </row>
    <row r="48" spans="1:8" s="6" customFormat="1" x14ac:dyDescent="0.25">
      <c r="A48" s="14" t="s">
        <v>54</v>
      </c>
      <c r="B48" s="137">
        <v>4.752E-2</v>
      </c>
      <c r="C48" s="137">
        <v>5.3400000000000003E-2</v>
      </c>
      <c r="D48" s="30">
        <f t="shared" si="8"/>
        <v>-5.8800000000000033E-3</v>
      </c>
    </row>
    <row r="49" spans="1:7" x14ac:dyDescent="0.25">
      <c r="A49" s="14" t="s">
        <v>8</v>
      </c>
      <c r="B49" s="30">
        <v>3.4099999999999998E-2</v>
      </c>
      <c r="C49" s="30">
        <v>5.9900000000000002E-2</v>
      </c>
      <c r="D49" s="30">
        <f t="shared" si="8"/>
        <v>-2.5800000000000003E-2</v>
      </c>
      <c r="F49" s="6"/>
      <c r="G49" s="6"/>
    </row>
    <row r="50" spans="1:7" x14ac:dyDescent="0.25">
      <c r="A50" s="15" t="s">
        <v>35</v>
      </c>
      <c r="B50" s="30">
        <v>3.1199999999999999E-2</v>
      </c>
      <c r="C50" s="30">
        <v>3.5099999999999999E-2</v>
      </c>
      <c r="D50" s="30">
        <f t="shared" si="8"/>
        <v>-3.9000000000000007E-3</v>
      </c>
      <c r="F50" s="6"/>
      <c r="G50" s="6"/>
    </row>
  </sheetData>
  <pageMargins left="0.7" right="0.7" top="0.75" bottom="0.75" header="0.3" footer="0.3"/>
  <pageSetup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Levers!$A$1:$A$3</xm:f>
          </x14:formula1>
          <xm:sqref>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workbookViewId="0"/>
  </sheetViews>
  <sheetFormatPr defaultRowHeight="15" x14ac:dyDescent="0.25"/>
  <cols>
    <col min="1" max="1" width="35.5703125" customWidth="1"/>
    <col min="5" max="5" width="9.140625" style="116"/>
    <col min="6" max="7" width="9.7109375" style="116" bestFit="1" customWidth="1"/>
    <col min="8" max="8" width="13.85546875" style="116" customWidth="1"/>
    <col min="9" max="9" width="9.140625" style="116"/>
    <col min="10" max="10" width="9.28515625" style="116" customWidth="1"/>
    <col min="11" max="16384" width="9.140625" style="116"/>
  </cols>
  <sheetData>
    <row r="1" spans="1:1" ht="15.75" x14ac:dyDescent="0.25">
      <c r="A1" s="172" t="s">
        <v>86</v>
      </c>
    </row>
    <row r="20" spans="1:10" x14ac:dyDescent="0.25">
      <c r="A20" s="173" t="s">
        <v>93</v>
      </c>
    </row>
    <row r="21" spans="1:10" x14ac:dyDescent="0.25">
      <c r="A21" s="183" t="s">
        <v>91</v>
      </c>
    </row>
    <row r="25" spans="1:10" x14ac:dyDescent="0.25">
      <c r="A25" s="111"/>
      <c r="B25" s="111" t="s">
        <v>50</v>
      </c>
      <c r="C25" s="111" t="s">
        <v>48</v>
      </c>
    </row>
    <row r="26" spans="1:10" x14ac:dyDescent="0.25">
      <c r="A26" s="184" t="s">
        <v>37</v>
      </c>
      <c r="B26" s="170">
        <v>0.10806</v>
      </c>
      <c r="C26" s="170">
        <v>5.1900000000000002E-2</v>
      </c>
    </row>
    <row r="29" spans="1:10" x14ac:dyDescent="0.25">
      <c r="F29" s="167"/>
      <c r="J29" s="168"/>
    </row>
    <row r="30" spans="1:10" x14ac:dyDescent="0.25">
      <c r="F30" s="167"/>
      <c r="J30" s="168"/>
    </row>
    <row r="31" spans="1:10" x14ac:dyDescent="0.25">
      <c r="I31" s="169"/>
    </row>
    <row r="32" spans="1:10" x14ac:dyDescent="0.25">
      <c r="I32" s="169"/>
    </row>
    <row r="33" spans="5:9" x14ac:dyDescent="0.25">
      <c r="I33" s="169"/>
    </row>
    <row r="34" spans="5:9" x14ac:dyDescent="0.25">
      <c r="I34" s="169"/>
    </row>
    <row r="35" spans="5:9" x14ac:dyDescent="0.25">
      <c r="E35" s="142"/>
      <c r="I35" s="169"/>
    </row>
    <row r="36" spans="5:9" x14ac:dyDescent="0.25">
      <c r="E36" s="142"/>
      <c r="I36" s="169"/>
    </row>
    <row r="37" spans="5:9" x14ac:dyDescent="0.25">
      <c r="E37" s="142"/>
      <c r="I37" s="169"/>
    </row>
    <row r="38" spans="5:9" x14ac:dyDescent="0.25">
      <c r="E38" s="142"/>
      <c r="I38" s="169"/>
    </row>
    <row r="39" spans="5:9" x14ac:dyDescent="0.25">
      <c r="E39" s="142"/>
      <c r="I39" s="169"/>
    </row>
    <row r="40" spans="5:9" x14ac:dyDescent="0.25">
      <c r="E40" s="142"/>
      <c r="H40" s="171"/>
      <c r="I40" s="169"/>
    </row>
    <row r="41" spans="5:9" x14ac:dyDescent="0.25">
      <c r="E41" s="142"/>
      <c r="H41" s="171"/>
      <c r="I41" s="169"/>
    </row>
    <row r="42" spans="5:9" x14ac:dyDescent="0.25">
      <c r="E42" s="142"/>
      <c r="H42" s="171"/>
      <c r="I42" s="169"/>
    </row>
    <row r="43" spans="5:9" x14ac:dyDescent="0.25">
      <c r="E43" s="142"/>
      <c r="I43" s="169"/>
    </row>
    <row r="44" spans="5:9" x14ac:dyDescent="0.25">
      <c r="E44" s="142"/>
      <c r="F44" s="171"/>
      <c r="G44" s="171"/>
      <c r="H44" s="171"/>
      <c r="I44" s="169"/>
    </row>
    <row r="45" spans="5:9" x14ac:dyDescent="0.25">
      <c r="E45" s="142"/>
      <c r="F45" s="171"/>
      <c r="G45" s="171"/>
      <c r="H45" s="171"/>
      <c r="I45" s="169"/>
    </row>
    <row r="46" spans="5:9" x14ac:dyDescent="0.25">
      <c r="E46" s="142"/>
      <c r="F46" s="171"/>
      <c r="G46" s="171"/>
      <c r="H46" s="171"/>
      <c r="I46" s="169"/>
    </row>
    <row r="47" spans="5:9" x14ac:dyDescent="0.25">
      <c r="E47" s="142"/>
      <c r="F47" s="171"/>
      <c r="G47" s="171"/>
      <c r="H47" s="171"/>
      <c r="I47" s="169"/>
    </row>
    <row r="48" spans="5:9" x14ac:dyDescent="0.25">
      <c r="E48" s="142"/>
      <c r="F48" s="171"/>
      <c r="G48" s="171"/>
      <c r="H48" s="171"/>
      <c r="I48" s="169"/>
    </row>
    <row r="49" spans="1:4" x14ac:dyDescent="0.25">
      <c r="A49" s="171"/>
      <c r="B49" s="171"/>
      <c r="C49" s="171"/>
      <c r="D49" s="169"/>
    </row>
    <row r="50" spans="1:4" x14ac:dyDescent="0.25">
      <c r="A50" s="171"/>
      <c r="B50" s="171"/>
      <c r="C50" s="171"/>
      <c r="D50" s="169"/>
    </row>
    <row r="51" spans="1:4" x14ac:dyDescent="0.25">
      <c r="A51" s="171"/>
      <c r="B51" s="116"/>
      <c r="C51" s="171"/>
      <c r="D51" s="169"/>
    </row>
    <row r="52" spans="1:4" x14ac:dyDescent="0.25">
      <c r="A52" s="171"/>
      <c r="B52" s="171"/>
      <c r="C52" s="116"/>
      <c r="D52" s="116"/>
    </row>
    <row r="53" spans="1:4" x14ac:dyDescent="0.25">
      <c r="A53" s="171"/>
      <c r="B53" s="171"/>
      <c r="C53" s="116"/>
      <c r="D53" s="116"/>
    </row>
    <row r="54" spans="1:4" x14ac:dyDescent="0.25">
      <c r="A54" s="171"/>
      <c r="B54" s="171"/>
      <c r="C54" s="116"/>
      <c r="D54" s="116"/>
    </row>
    <row r="55" spans="1:4" x14ac:dyDescent="0.25">
      <c r="A55" s="171"/>
      <c r="B55" s="171"/>
      <c r="C55" s="116"/>
      <c r="D55" s="116"/>
    </row>
    <row r="56" spans="1:4" x14ac:dyDescent="0.25">
      <c r="A56" s="116"/>
      <c r="B56" s="116"/>
      <c r="C56" s="116"/>
      <c r="D56" s="116"/>
    </row>
    <row r="57" spans="1:4" x14ac:dyDescent="0.25">
      <c r="A57" s="116"/>
      <c r="B57" s="116"/>
      <c r="C57" s="116"/>
      <c r="D57" s="116"/>
    </row>
    <row r="58" spans="1:4" x14ac:dyDescent="0.25">
      <c r="A58" s="116"/>
      <c r="B58" s="116"/>
      <c r="C58" s="116"/>
      <c r="D58" s="116"/>
    </row>
    <row r="59" spans="1:4" x14ac:dyDescent="0.25">
      <c r="A59" s="116"/>
      <c r="B59" s="116"/>
      <c r="C59" s="116"/>
      <c r="D59" s="116"/>
    </row>
    <row r="60" spans="1:4" x14ac:dyDescent="0.25">
      <c r="A60" s="116"/>
      <c r="B60" s="116"/>
      <c r="C60" s="116"/>
      <c r="D60" s="116"/>
    </row>
    <row r="61" spans="1:4" x14ac:dyDescent="0.25">
      <c r="A61" s="116"/>
      <c r="B61" s="116"/>
      <c r="C61" s="116"/>
      <c r="D61" s="116"/>
    </row>
    <row r="62" spans="1:4" x14ac:dyDescent="0.25">
      <c r="A62" s="116"/>
      <c r="B62" s="116"/>
      <c r="C62" s="116"/>
      <c r="D62" s="116"/>
    </row>
    <row r="70" spans="7:7" x14ac:dyDescent="0.25">
      <c r="G70" s="173"/>
    </row>
  </sheetData>
  <pageMargins left="0.7" right="0.7" top="0.75" bottom="0.75" header="0.3" footer="0.3"/>
  <pageSetup scale="8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workbookViewId="0">
      <selection activeCell="O31" sqref="O31"/>
    </sheetView>
  </sheetViews>
  <sheetFormatPr defaultRowHeight="15" x14ac:dyDescent="0.25"/>
  <cols>
    <col min="1" max="1" width="29.140625" style="135" bestFit="1" customWidth="1"/>
    <col min="2" max="2" width="12.140625" style="135" bestFit="1" customWidth="1"/>
    <col min="3" max="3" width="10.140625" style="135" bestFit="1" customWidth="1"/>
    <col min="4" max="4" width="10.28515625" style="135" bestFit="1" customWidth="1"/>
    <col min="5" max="5" width="9.140625" style="135"/>
    <col min="6" max="7" width="9.7109375" style="135" bestFit="1" customWidth="1"/>
    <col min="8" max="9" width="9.140625" style="135"/>
    <col min="10" max="10" width="20.42578125" style="135" bestFit="1" customWidth="1"/>
    <col min="11" max="16384" width="9.140625" style="135"/>
  </cols>
  <sheetData>
    <row r="1" spans="1:4" x14ac:dyDescent="0.25">
      <c r="A1" s="20" t="s">
        <v>76</v>
      </c>
      <c r="B1" s="20">
        <f>IF(A1="Dec - Dec", 13,IF(A1="Annual",14,15))</f>
        <v>15</v>
      </c>
    </row>
    <row r="3" spans="1:4" x14ac:dyDescent="0.25">
      <c r="A3" s="20" t="s">
        <v>47</v>
      </c>
      <c r="B3" s="20"/>
      <c r="C3" s="20"/>
      <c r="D3" s="20"/>
    </row>
    <row r="4" spans="1:4" x14ac:dyDescent="0.25">
      <c r="A4" s="23" t="s">
        <v>52</v>
      </c>
      <c r="B4" s="23">
        <v>1993</v>
      </c>
      <c r="C4" s="23">
        <v>2002</v>
      </c>
      <c r="D4" s="23">
        <v>2014</v>
      </c>
    </row>
    <row r="5" spans="1:4" x14ac:dyDescent="0.25">
      <c r="A5" s="107" t="s">
        <v>40</v>
      </c>
      <c r="B5" s="108">
        <f>VLOOKUP(B$4,'Food and Bev'!$A$12:$O$45,$B$1,FALSE)</f>
        <v>141.16666666666666</v>
      </c>
      <c r="C5" s="108">
        <f>VLOOKUP(C$4,'Food and Bev'!$A$12:$O$45,$B$1,FALSE)</f>
        <v>176.0333333333333</v>
      </c>
      <c r="D5" s="108">
        <f>VLOOKUP(D$4,'Food and Bev'!$A$12:$O$45,$B$1,FALSE)</f>
        <v>243.02666666666664</v>
      </c>
    </row>
    <row r="6" spans="1:4" x14ac:dyDescent="0.25">
      <c r="A6" s="109" t="s">
        <v>41</v>
      </c>
      <c r="B6" s="110">
        <f>VLOOKUP(B$4,Housing!$A$12:$O$45,$B$1,FALSE)</f>
        <v>139.43333333333334</v>
      </c>
      <c r="C6" s="110">
        <f>VLOOKUP(C$4,Housing!$A$12:$O$45,$B$1,FALSE)</f>
        <v>176.79999999999998</v>
      </c>
      <c r="D6" s="110">
        <f>VLOOKUP(D$4,Housing!$A$12:$O$45,$B$1,FALSE)</f>
        <v>231.25200000000004</v>
      </c>
    </row>
    <row r="7" spans="1:4" x14ac:dyDescent="0.25">
      <c r="A7" s="109" t="s">
        <v>42</v>
      </c>
      <c r="B7" s="110">
        <f>VLOOKUP(B$4,Apparrel!$A$12:$O$45,$B$1,FALSE)</f>
        <v>130.73333333333332</v>
      </c>
      <c r="C7" s="110">
        <f>VLOOKUP(C$4,Apparrel!$A$12:$O$45,$B$1,FALSE)</f>
        <v>120.36666666666667</v>
      </c>
      <c r="D7" s="110">
        <f>VLOOKUP(D$4,Apparrel!$A$12:$O$45,$B$1,FALSE)</f>
        <v>125.90733333333333</v>
      </c>
    </row>
    <row r="8" spans="1:4" x14ac:dyDescent="0.25">
      <c r="A8" s="109" t="s">
        <v>33</v>
      </c>
      <c r="B8" s="110">
        <f>VLOOKUP(B$4,Transportation!$A$12:$O$45,$B$1,FALSE)</f>
        <v>129.33333333333334</v>
      </c>
      <c r="C8" s="110">
        <f>VLOOKUP(C$4,Transportation!$A$12:$O$45,$B$1,FALSE)</f>
        <v>152.93333333333331</v>
      </c>
      <c r="D8" s="110">
        <f>VLOOKUP(D$4,Transportation!$A$12:$O$45,$B$1,FALSE)</f>
        <v>219.89666666666668</v>
      </c>
    </row>
    <row r="9" spans="1:4" x14ac:dyDescent="0.25">
      <c r="A9" s="109" t="s">
        <v>43</v>
      </c>
      <c r="B9" s="110">
        <f>VLOOKUP(B$4,Medical!$A$12:$O$45,$B$1,FALSE)</f>
        <v>202.30000000000004</v>
      </c>
      <c r="C9" s="110">
        <f>VLOOKUP(C$4,Medical!$A$12:$O$45,$B$1,FALSE)</f>
        <v>286.20000000000005</v>
      </c>
      <c r="D9" s="110">
        <f>VLOOKUP(D$4,Medical!$A$12:$O$45,$B$1,FALSE)</f>
        <v>438.94399999999996</v>
      </c>
    </row>
    <row r="10" spans="1:4" x14ac:dyDescent="0.25">
      <c r="A10" s="109" t="s">
        <v>54</v>
      </c>
      <c r="B10" s="110">
        <f>VLOOKUP(B$4,Entertainment!$A$12:$O$45,$B$1,FALSE)</f>
        <v>145.9</v>
      </c>
      <c r="C10" s="110">
        <f>VLOOKUP(C$4,Recreation!$A$12:$O$45,$B$1,FALSE)</f>
        <v>104.56666666666668</v>
      </c>
      <c r="D10" s="110">
        <f>VLOOKUP(D$4,Recreation!$A$12:$O$45,$B$1,FALSE)</f>
        <v>111.66000000000001</v>
      </c>
    </row>
    <row r="11" spans="1:4" x14ac:dyDescent="0.25">
      <c r="A11" s="118" t="s">
        <v>61</v>
      </c>
      <c r="B11" s="119">
        <f>VLOOKUP(B$4,'Tuition, other, childcare'!$A$12:$O$45,$B$1,FALSE)</f>
        <v>222.36666666666667</v>
      </c>
      <c r="C11" s="119">
        <f>VLOOKUP(C$4,'Tuition, other, childcare'!$A$12:$O$45,$B$1,FALSE)</f>
        <v>358</v>
      </c>
      <c r="D11" s="119">
        <f>VLOOKUP(D$4,'Tuition, other, childcare'!$A$12:$O$45,$B$1,FALSE)</f>
        <v>641.55933333333326</v>
      </c>
    </row>
    <row r="12" spans="1:4" x14ac:dyDescent="0.25">
      <c r="A12" s="109" t="s">
        <v>35</v>
      </c>
      <c r="B12" s="110">
        <f>SUMPRODUCT(B13:B14,$C55:$C56)/SUM($C55:$C56)</f>
        <v>192.88355795148249</v>
      </c>
      <c r="C12" s="110">
        <f>SUMPRODUCT(C13:C15,$C55:$C57)/SUM($C55:$C57)</f>
        <v>201.81543715846993</v>
      </c>
      <c r="D12" s="110">
        <f>SUMPRODUCT(D13:D15,$C55:$C57)/SUM($C55:$C57)</f>
        <v>270.573468579235</v>
      </c>
    </row>
    <row r="13" spans="1:4" x14ac:dyDescent="0.25">
      <c r="A13" s="146" t="s">
        <v>35</v>
      </c>
      <c r="B13" s="110">
        <f>VLOOKUP(B$4,Other!$A$12:$O$45,$B$1,FALSE)</f>
        <v>192.46666666666667</v>
      </c>
      <c r="C13" s="110">
        <f>VLOOKUP(C$4,Other!$A$12:$O$45,$B$1,FALSE)</f>
        <v>305.76666666666665</v>
      </c>
      <c r="D13" s="110">
        <f>VLOOKUP(D$4,Other!$A$12:$O$45,$B$1,FALSE)</f>
        <v>441.59999999999997</v>
      </c>
    </row>
    <row r="14" spans="1:4" x14ac:dyDescent="0.25">
      <c r="A14" s="146" t="s">
        <v>81</v>
      </c>
      <c r="B14" s="110">
        <f>VLOOKUP(B$4,'Education and Book supplies'!$A$12:$O$45,$B$1,FALSE)</f>
        <v>200.20000000000002</v>
      </c>
      <c r="C14" s="110">
        <f>VLOOKUP(C$4,'Education and Book supplies'!$A$12:$O$45,$B$1,FALSE)</f>
        <v>321.13333333333333</v>
      </c>
      <c r="D14" s="110">
        <f>VLOOKUP(D$4,'Education and Book supplies'!$A$12:$O$45,$B$1,FALSE)</f>
        <v>626.37833333333344</v>
      </c>
    </row>
    <row r="15" spans="1:4" x14ac:dyDescent="0.25">
      <c r="A15" s="146" t="s">
        <v>78</v>
      </c>
      <c r="B15" s="110">
        <v>0</v>
      </c>
      <c r="C15" s="110">
        <f>VLOOKUP(C$4,Communications!$A$12:$O$45,$B$1,FALSE)</f>
        <v>94.133333333333326</v>
      </c>
      <c r="D15" s="110">
        <f>VLOOKUP(D$4,Communications!$A$12:$O$45,$B$1,FALSE)</f>
        <v>84.572333333333333</v>
      </c>
    </row>
    <row r="16" spans="1:4" x14ac:dyDescent="0.25">
      <c r="A16" s="105" t="s">
        <v>44</v>
      </c>
      <c r="B16" s="103">
        <f>VLOOKUP(B4,'CPI-W All Items'!$A11:$O45,$B$1,FALSE)</f>
        <v>142.36666666666667</v>
      </c>
      <c r="C16" s="103">
        <f>VLOOKUP(C4,'CPI-W All Items'!$A11:$O45,$B$1,FALSE)</f>
        <v>176.56666666666669</v>
      </c>
      <c r="D16" s="103">
        <f>VLOOKUP(D4,'CPI-W All Items'!$A11:$O45,$B$1,FALSE)</f>
        <v>234.24166666666667</v>
      </c>
    </row>
    <row r="17" spans="1:6" x14ac:dyDescent="0.25">
      <c r="A17" s="17" t="s">
        <v>55</v>
      </c>
      <c r="B17" s="103" t="e">
        <f>VLOOKUP(B4,#REF!,$B$1,FALSE)</f>
        <v>#REF!</v>
      </c>
      <c r="C17" s="103" t="e">
        <f>VLOOKUP(C4,#REF!,$B$1,FALSE)</f>
        <v>#REF!</v>
      </c>
      <c r="D17" s="103" t="e">
        <f>VLOOKUP(D4,#REF!,$B$1,FALSE)</f>
        <v>#REF!</v>
      </c>
    </row>
    <row r="18" spans="1:6" x14ac:dyDescent="0.25">
      <c r="A18" s="16"/>
      <c r="B18" s="104"/>
      <c r="C18" s="104"/>
      <c r="D18" s="104"/>
    </row>
    <row r="19" spans="1:6" x14ac:dyDescent="0.25">
      <c r="A19" s="16" t="s">
        <v>48</v>
      </c>
      <c r="B19" s="20"/>
      <c r="C19" s="20"/>
      <c r="D19" s="20"/>
    </row>
    <row r="20" spans="1:6" x14ac:dyDescent="0.25">
      <c r="A20" s="105" t="s">
        <v>46</v>
      </c>
      <c r="B20" s="111" t="str">
        <f>$B$4&amp;"-"&amp;$C$4</f>
        <v>1993-2002</v>
      </c>
      <c r="C20" s="112" t="str">
        <f>$C$4&amp;"-"&amp;$D$4</f>
        <v>2002-2014</v>
      </c>
      <c r="D20" s="111" t="str">
        <f>$B$4&amp;"-"&amp;$D$4</f>
        <v>1993-2014</v>
      </c>
    </row>
    <row r="21" spans="1:6" x14ac:dyDescent="0.25">
      <c r="A21" s="109" t="s">
        <v>40</v>
      </c>
      <c r="B21" s="139">
        <f t="shared" ref="B21:C28" si="0">(C5/B5)^(1/(C$4-B$4))-1</f>
        <v>2.4829025162970808E-2</v>
      </c>
      <c r="C21" s="139">
        <f t="shared" si="0"/>
        <v>2.7239201970047811E-2</v>
      </c>
      <c r="D21" s="139">
        <f t="shared" ref="D21:D28" si="1">(D5/B5)^(1/(D$4-B$4))-1</f>
        <v>2.6205575761644173E-2</v>
      </c>
    </row>
    <row r="22" spans="1:6" x14ac:dyDescent="0.25">
      <c r="A22" s="109" t="s">
        <v>41</v>
      </c>
      <c r="B22" s="139">
        <f t="shared" si="0"/>
        <v>2.6732465054574828E-2</v>
      </c>
      <c r="C22" s="139">
        <f t="shared" si="0"/>
        <v>2.2626249697901057E-2</v>
      </c>
      <c r="D22" s="139">
        <f t="shared" si="1"/>
        <v>2.4384041582848237E-2</v>
      </c>
    </row>
    <row r="23" spans="1:6" x14ac:dyDescent="0.25">
      <c r="A23" s="109" t="s">
        <v>42</v>
      </c>
      <c r="B23" s="139">
        <f t="shared" si="0"/>
        <v>-9.1376605552939694E-3</v>
      </c>
      <c r="C23" s="139">
        <f t="shared" si="0"/>
        <v>3.7573367432865989E-3</v>
      </c>
      <c r="D23" s="139">
        <f t="shared" si="1"/>
        <v>-1.789513025632461E-3</v>
      </c>
    </row>
    <row r="24" spans="1:6" x14ac:dyDescent="0.25">
      <c r="A24" s="109" t="s">
        <v>33</v>
      </c>
      <c r="B24" s="139">
        <f t="shared" si="0"/>
        <v>1.8797721119404143E-2</v>
      </c>
      <c r="C24" s="139">
        <f t="shared" si="0"/>
        <v>3.0725548425789562E-2</v>
      </c>
      <c r="D24" s="139">
        <f t="shared" si="1"/>
        <v>2.5596617343121686E-2</v>
      </c>
    </row>
    <row r="25" spans="1:6" x14ac:dyDescent="0.25">
      <c r="A25" s="109" t="s">
        <v>43</v>
      </c>
      <c r="B25" s="139">
        <f t="shared" si="0"/>
        <v>3.9301436133273748E-2</v>
      </c>
      <c r="C25" s="139">
        <f t="shared" si="0"/>
        <v>3.6282801766395201E-2</v>
      </c>
      <c r="D25" s="139">
        <f t="shared" si="1"/>
        <v>3.7575427141233186E-2</v>
      </c>
    </row>
    <row r="26" spans="1:6" x14ac:dyDescent="0.25">
      <c r="A26" s="109" t="s">
        <v>54</v>
      </c>
      <c r="B26" s="139">
        <f t="shared" si="0"/>
        <v>-3.6334211157791563E-2</v>
      </c>
      <c r="C26" s="139">
        <f t="shared" si="0"/>
        <v>5.4844610046613784E-3</v>
      </c>
      <c r="D26" s="139">
        <f t="shared" si="1"/>
        <v>-1.2655565516000111E-2</v>
      </c>
    </row>
    <row r="27" spans="1:6" x14ac:dyDescent="0.25">
      <c r="A27" s="118" t="s">
        <v>61</v>
      </c>
      <c r="B27" s="140">
        <f t="shared" si="0"/>
        <v>5.4336544890827732E-2</v>
      </c>
      <c r="C27" s="140">
        <f t="shared" si="0"/>
        <v>4.9815103835076036E-2</v>
      </c>
      <c r="D27" s="140">
        <f t="shared" si="1"/>
        <v>5.1750485158821302E-2</v>
      </c>
    </row>
    <row r="28" spans="1:6" x14ac:dyDescent="0.25">
      <c r="A28" s="109" t="s">
        <v>35</v>
      </c>
      <c r="B28" s="139">
        <f t="shared" si="0"/>
        <v>5.0423279802160881E-3</v>
      </c>
      <c r="C28" s="139">
        <f t="shared" si="0"/>
        <v>2.4733424559591599E-2</v>
      </c>
      <c r="D28" s="139">
        <f t="shared" si="1"/>
        <v>1.6247578649749794E-2</v>
      </c>
    </row>
    <row r="29" spans="1:6" x14ac:dyDescent="0.25">
      <c r="A29" s="105" t="s">
        <v>44</v>
      </c>
      <c r="B29" s="114">
        <f>(C16/B16)^(1/(C$4-B$4))-1</f>
        <v>2.4209815329606421E-2</v>
      </c>
      <c r="C29" s="114">
        <f>(D16/C16)^(1/(D$4-C$4))-1</f>
        <v>2.3834168664778721E-2</v>
      </c>
      <c r="D29" s="114">
        <f>(D16/B16)^(1/(D$4-B$4))-1</f>
        <v>2.3995143219217585E-2</v>
      </c>
      <c r="F29" s="117"/>
    </row>
    <row r="30" spans="1:6" x14ac:dyDescent="0.25">
      <c r="A30" s="107" t="s">
        <v>55</v>
      </c>
      <c r="B30" s="115" t="e">
        <f>(C17/B17)^(1/(C$4-B$4))-1</f>
        <v>#REF!</v>
      </c>
      <c r="C30" s="115" t="e">
        <f>(D17/C17)^(1/(D$4-C$4))-1</f>
        <v>#REF!</v>
      </c>
      <c r="D30" s="115" t="e">
        <f>(D17/B17)^(1/(D$4-B$4))-1</f>
        <v>#REF!</v>
      </c>
      <c r="F30" s="117"/>
    </row>
    <row r="31" spans="1:6" x14ac:dyDescent="0.25">
      <c r="A31" s="40" t="s">
        <v>51</v>
      </c>
      <c r="B31" s="41" t="e">
        <f>B30-B29</f>
        <v>#REF!</v>
      </c>
      <c r="C31" s="41" t="e">
        <f>C30-C29</f>
        <v>#REF!</v>
      </c>
      <c r="D31" s="41" t="e">
        <f t="shared" ref="D31" si="2">D30-D29</f>
        <v>#REF!</v>
      </c>
    </row>
    <row r="33" spans="1:10" x14ac:dyDescent="0.25">
      <c r="A33" s="16" t="s">
        <v>48</v>
      </c>
      <c r="B33" s="20"/>
      <c r="C33" s="20"/>
      <c r="D33" s="20"/>
      <c r="J33" s="53"/>
    </row>
    <row r="34" spans="1:10" x14ac:dyDescent="0.25">
      <c r="A34" s="105" t="s">
        <v>49</v>
      </c>
      <c r="B34" s="111" t="str">
        <f>$B$4&amp;"-"&amp;$C$4</f>
        <v>1993-2002</v>
      </c>
      <c r="C34" s="112" t="str">
        <f>$C$4&amp;"-"&amp;$D$4</f>
        <v>2002-2014</v>
      </c>
      <c r="D34" s="111" t="str">
        <f>$B$4&amp;"-"&amp;$D$4</f>
        <v>1993-2014</v>
      </c>
      <c r="E34" s="116"/>
      <c r="F34" s="111" t="str">
        <f>$B$4&amp;"-"&amp;$C$4</f>
        <v>1993-2002</v>
      </c>
      <c r="G34" s="112" t="str">
        <f>$C$4&amp;"-"&amp;$D$4</f>
        <v>2002-2014</v>
      </c>
      <c r="H34" s="111" t="str">
        <f>$B$4&amp;"-"&amp;$D$4</f>
        <v>1993-2014</v>
      </c>
      <c r="J34" s="53"/>
    </row>
    <row r="35" spans="1:10" x14ac:dyDescent="0.25">
      <c r="A35" s="109" t="s">
        <v>40</v>
      </c>
      <c r="B35" s="139">
        <f t="shared" ref="B35:D43" si="3">B21-B$29</f>
        <v>6.1920983336438695E-4</v>
      </c>
      <c r="C35" s="139">
        <f t="shared" si="3"/>
        <v>3.4050333052690895E-3</v>
      </c>
      <c r="D35" s="139">
        <f t="shared" si="3"/>
        <v>2.210432542426588E-3</v>
      </c>
      <c r="E35" s="142"/>
      <c r="F35" s="113">
        <f t="shared" ref="F35:H42" si="4">(B35*$D46)</f>
        <v>-2.2743577179473939E-5</v>
      </c>
      <c r="G35" s="113">
        <f t="shared" si="4"/>
        <v>-1.2506687330253371E-4</v>
      </c>
      <c r="H35" s="113">
        <f t="shared" si="4"/>
        <v>-8.11891872833286E-5</v>
      </c>
      <c r="I35" s="54"/>
    </row>
    <row r="36" spans="1:10" x14ac:dyDescent="0.25">
      <c r="A36" s="109" t="s">
        <v>41</v>
      </c>
      <c r="B36" s="139">
        <f t="shared" si="3"/>
        <v>2.5226497249684066E-3</v>
      </c>
      <c r="C36" s="139">
        <f t="shared" si="3"/>
        <v>-1.2079189668776635E-3</v>
      </c>
      <c r="D36" s="139">
        <f t="shared" si="3"/>
        <v>3.88898363630652E-4</v>
      </c>
      <c r="E36" s="142"/>
      <c r="F36" s="113">
        <f t="shared" si="4"/>
        <v>2.1730104730877852E-4</v>
      </c>
      <c r="G36" s="113">
        <f t="shared" si="4"/>
        <v>-1.0405013980684193E-4</v>
      </c>
      <c r="H36" s="113">
        <f t="shared" si="4"/>
        <v>3.3499705043144363E-5</v>
      </c>
      <c r="I36" s="54"/>
    </row>
    <row r="37" spans="1:10" x14ac:dyDescent="0.25">
      <c r="A37" s="109" t="s">
        <v>42</v>
      </c>
      <c r="B37" s="139">
        <f t="shared" si="3"/>
        <v>-3.334747588490039E-2</v>
      </c>
      <c r="C37" s="139">
        <f t="shared" si="3"/>
        <v>-2.0076831921492122E-2</v>
      </c>
      <c r="D37" s="139">
        <f t="shared" si="3"/>
        <v>-2.5784656244850046E-2</v>
      </c>
      <c r="E37" s="142"/>
      <c r="F37" s="113">
        <f t="shared" si="4"/>
        <v>5.5690284727783661E-4</v>
      </c>
      <c r="G37" s="113">
        <f t="shared" si="4"/>
        <v>3.3528309308891849E-4</v>
      </c>
      <c r="H37" s="113">
        <f t="shared" si="4"/>
        <v>4.3060375928899582E-4</v>
      </c>
      <c r="I37" s="54"/>
    </row>
    <row r="38" spans="1:10" x14ac:dyDescent="0.25">
      <c r="A38" s="109" t="s">
        <v>33</v>
      </c>
      <c r="B38" s="139">
        <f t="shared" si="3"/>
        <v>-5.4120942102022784E-3</v>
      </c>
      <c r="C38" s="139">
        <f t="shared" si="3"/>
        <v>6.8913797610108407E-3</v>
      </c>
      <c r="D38" s="139">
        <f t="shared" si="3"/>
        <v>1.6014741239041008E-3</v>
      </c>
      <c r="E38" s="142"/>
      <c r="F38" s="113">
        <f t="shared" si="4"/>
        <v>2.887352261142916E-4</v>
      </c>
      <c r="G38" s="113">
        <f t="shared" si="4"/>
        <v>-3.6765511024992842E-4</v>
      </c>
      <c r="H38" s="113">
        <f t="shared" si="4"/>
        <v>-8.5438644510283797E-5</v>
      </c>
      <c r="I38" s="54"/>
    </row>
    <row r="39" spans="1:10" x14ac:dyDescent="0.25">
      <c r="A39" s="109" t="s">
        <v>43</v>
      </c>
      <c r="B39" s="139">
        <f t="shared" si="3"/>
        <v>1.5091620803667327E-2</v>
      </c>
      <c r="C39" s="139">
        <f t="shared" si="3"/>
        <v>1.244863310161648E-2</v>
      </c>
      <c r="D39" s="139">
        <f t="shared" si="3"/>
        <v>1.3580283922015601E-2</v>
      </c>
      <c r="E39" s="142"/>
      <c r="F39" s="113">
        <f t="shared" si="4"/>
        <v>8.4754542433395708E-4</v>
      </c>
      <c r="G39" s="113">
        <f t="shared" si="4"/>
        <v>6.9911523498678149E-4</v>
      </c>
      <c r="H39" s="113">
        <f t="shared" si="4"/>
        <v>7.6266874506039617E-4</v>
      </c>
      <c r="I39" s="54"/>
    </row>
    <row r="40" spans="1:10" x14ac:dyDescent="0.25">
      <c r="A40" s="109" t="s">
        <v>54</v>
      </c>
      <c r="B40" s="139">
        <f t="shared" si="3"/>
        <v>-6.0544026487397984E-2</v>
      </c>
      <c r="C40" s="139">
        <f t="shared" si="3"/>
        <v>-1.8349707660117343E-2</v>
      </c>
      <c r="D40" s="139">
        <f t="shared" si="3"/>
        <v>-3.6650708735217696E-2</v>
      </c>
      <c r="E40" s="142"/>
      <c r="F40" s="113">
        <f t="shared" si="4"/>
        <v>3.5599887574590033E-4</v>
      </c>
      <c r="G40" s="113">
        <f t="shared" si="4"/>
        <v>1.0789628104149003E-4</v>
      </c>
      <c r="H40" s="113">
        <f t="shared" si="4"/>
        <v>2.1550616736308017E-4</v>
      </c>
      <c r="I40" s="54"/>
    </row>
    <row r="41" spans="1:10" x14ac:dyDescent="0.25">
      <c r="A41" s="118" t="s">
        <v>61</v>
      </c>
      <c r="B41" s="140">
        <f t="shared" si="3"/>
        <v>3.012672956122131E-2</v>
      </c>
      <c r="C41" s="140">
        <f t="shared" si="3"/>
        <v>2.5980935170297315E-2</v>
      </c>
      <c r="D41" s="140">
        <f t="shared" si="3"/>
        <v>2.7755341939603717E-2</v>
      </c>
      <c r="E41" s="143"/>
      <c r="F41" s="120">
        <f t="shared" si="4"/>
        <v>-4.5581741826127844E-4</v>
      </c>
      <c r="G41" s="120">
        <f t="shared" si="4"/>
        <v>-3.9309154912659839E-4</v>
      </c>
      <c r="H41" s="120">
        <f t="shared" si="4"/>
        <v>-4.1993832354620428E-4</v>
      </c>
      <c r="I41" s="54"/>
    </row>
    <row r="42" spans="1:10" x14ac:dyDescent="0.25">
      <c r="A42" s="109" t="s">
        <v>35</v>
      </c>
      <c r="B42" s="139">
        <f t="shared" si="3"/>
        <v>-1.9167487349390333E-2</v>
      </c>
      <c r="C42" s="139">
        <f t="shared" si="3"/>
        <v>8.9925589481287815E-4</v>
      </c>
      <c r="D42" s="139">
        <f t="shared" si="3"/>
        <v>-7.7475645694677908E-3</v>
      </c>
      <c r="E42" s="142"/>
      <c r="F42" s="113">
        <f t="shared" si="4"/>
        <v>2.7812024143965204E-4</v>
      </c>
      <c r="G42" s="113">
        <f t="shared" si="4"/>
        <v>-1.3048203033734783E-5</v>
      </c>
      <c r="H42" s="113">
        <f t="shared" si="4"/>
        <v>1.1241716190297696E-4</v>
      </c>
      <c r="I42" s="54"/>
    </row>
    <row r="43" spans="1:10" x14ac:dyDescent="0.25">
      <c r="A43" s="105" t="s">
        <v>44</v>
      </c>
      <c r="B43" s="141">
        <f t="shared" si="3"/>
        <v>0</v>
      </c>
      <c r="C43" s="141">
        <f t="shared" si="3"/>
        <v>0</v>
      </c>
      <c r="D43" s="141">
        <f t="shared" si="3"/>
        <v>0</v>
      </c>
      <c r="E43" s="142"/>
      <c r="F43" s="114">
        <f>SUM(F35:F42)</f>
        <v>2.0660426667796637E-3</v>
      </c>
      <c r="G43" s="114">
        <f>SUM(G35:G42)</f>
        <v>1.3938273359755278E-4</v>
      </c>
      <c r="H43" s="114">
        <f>SUM(H35:H42)</f>
        <v>9.6812938331877676E-4</v>
      </c>
      <c r="I43" s="54"/>
    </row>
    <row r="45" spans="1:10" x14ac:dyDescent="0.25">
      <c r="A45" s="23">
        <v>2007</v>
      </c>
      <c r="B45" s="23" t="s">
        <v>50</v>
      </c>
      <c r="C45" s="23" t="s">
        <v>48</v>
      </c>
      <c r="D45" s="23" t="s">
        <v>51</v>
      </c>
    </row>
    <row r="46" spans="1:10" x14ac:dyDescent="0.25">
      <c r="A46" s="13" t="s">
        <v>40</v>
      </c>
      <c r="B46" s="136">
        <v>0.12253</v>
      </c>
      <c r="C46" s="136">
        <v>0.15926000000000001</v>
      </c>
      <c r="D46" s="136">
        <f>B46-C46</f>
        <v>-3.6730000000000013E-2</v>
      </c>
    </row>
    <row r="47" spans="1:10" x14ac:dyDescent="0.25">
      <c r="A47" s="14" t="s">
        <v>41</v>
      </c>
      <c r="B47" s="137">
        <v>0.48608000000000001</v>
      </c>
      <c r="C47" s="137">
        <v>0.39994000000000002</v>
      </c>
      <c r="D47" s="137">
        <f t="shared" ref="D47:D53" si="5">B47-C47</f>
        <v>8.6139999999999994E-2</v>
      </c>
    </row>
    <row r="48" spans="1:10" x14ac:dyDescent="0.25">
      <c r="A48" s="14" t="s">
        <v>42</v>
      </c>
      <c r="B48" s="137">
        <v>2.3279999999999999E-2</v>
      </c>
      <c r="C48" s="137">
        <v>3.9980000000000002E-2</v>
      </c>
      <c r="D48" s="137">
        <f t="shared" si="5"/>
        <v>-1.6700000000000003E-2</v>
      </c>
    </row>
    <row r="49" spans="1:4" x14ac:dyDescent="0.25">
      <c r="A49" s="14" t="s">
        <v>33</v>
      </c>
      <c r="B49" s="137">
        <v>0.14718999999999999</v>
      </c>
      <c r="C49" s="148">
        <v>0.20054</v>
      </c>
      <c r="D49" s="137">
        <f t="shared" si="5"/>
        <v>-5.3350000000000009E-2</v>
      </c>
    </row>
    <row r="50" spans="1:4" x14ac:dyDescent="0.25">
      <c r="A50" s="14" t="s">
        <v>43</v>
      </c>
      <c r="B50" s="137">
        <v>0.10806</v>
      </c>
      <c r="C50" s="137">
        <v>5.1900000000000002E-2</v>
      </c>
      <c r="D50" s="137">
        <f t="shared" si="5"/>
        <v>5.6160000000000002E-2</v>
      </c>
    </row>
    <row r="51" spans="1:4" x14ac:dyDescent="0.25">
      <c r="A51" s="14" t="s">
        <v>54</v>
      </c>
      <c r="B51" s="137">
        <v>4.752E-2</v>
      </c>
      <c r="C51" s="137">
        <v>5.3400000000000003E-2</v>
      </c>
      <c r="D51" s="137">
        <f t="shared" si="5"/>
        <v>-5.8800000000000033E-3</v>
      </c>
    </row>
    <row r="52" spans="1:4" x14ac:dyDescent="0.25">
      <c r="A52" s="14" t="s">
        <v>60</v>
      </c>
      <c r="B52" s="137">
        <v>6.5700000000000003E-3</v>
      </c>
      <c r="C52" s="137">
        <v>2.1700000000000001E-2</v>
      </c>
      <c r="D52" s="137">
        <f t="shared" si="5"/>
        <v>-1.5130000000000001E-2</v>
      </c>
    </row>
    <row r="53" spans="1:4" x14ac:dyDescent="0.25">
      <c r="A53" s="15" t="s">
        <v>35</v>
      </c>
      <c r="B53" s="138">
        <f>1-SUM(B46:B52)</f>
        <v>5.8769999999999989E-2</v>
      </c>
      <c r="C53" s="138">
        <f>1-SUM(C46:C52)</f>
        <v>7.3279999999999901E-2</v>
      </c>
      <c r="D53" s="138">
        <f t="shared" si="5"/>
        <v>-1.4509999999999912E-2</v>
      </c>
    </row>
    <row r="55" spans="1:4" x14ac:dyDescent="0.25">
      <c r="A55" s="146" t="s">
        <v>35</v>
      </c>
      <c r="B55" s="100">
        <v>3.1199999999999999E-2</v>
      </c>
      <c r="C55" s="100">
        <v>3.5099999999999999E-2</v>
      </c>
    </row>
    <row r="56" spans="1:4" x14ac:dyDescent="0.25">
      <c r="A56" s="146" t="s">
        <v>81</v>
      </c>
      <c r="B56" s="147">
        <v>5.9999999999999995E-4</v>
      </c>
      <c r="C56" s="147">
        <v>2E-3</v>
      </c>
    </row>
    <row r="57" spans="1:4" x14ac:dyDescent="0.25">
      <c r="A57" s="146" t="s">
        <v>78</v>
      </c>
      <c r="B57" s="145">
        <v>2.7E-2</v>
      </c>
      <c r="C57" s="145">
        <v>3.61E-2</v>
      </c>
    </row>
  </sheetData>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Levers!$A$1:$A$3</xm:f>
          </x14:formula1>
          <xm:sqref>A1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workbookViewId="0">
      <selection activeCell="F20" sqref="F20"/>
    </sheetView>
  </sheetViews>
  <sheetFormatPr defaultRowHeight="15" x14ac:dyDescent="0.25"/>
  <cols>
    <col min="1" max="1" width="29.140625" style="6" bestFit="1" customWidth="1"/>
    <col min="2" max="2" width="12.140625" style="6" bestFit="1" customWidth="1"/>
    <col min="3" max="3" width="10.140625" style="6" bestFit="1" customWidth="1"/>
    <col min="4" max="4" width="10.28515625" style="6" bestFit="1" customWidth="1"/>
    <col min="5" max="5" width="9.140625" style="6"/>
    <col min="6" max="7" width="9.7109375" style="6" bestFit="1" customWidth="1"/>
    <col min="8" max="9" width="9.140625" style="6"/>
    <col min="10" max="10" width="20.42578125" style="6" bestFit="1" customWidth="1"/>
    <col min="11" max="16384" width="9.140625" style="6"/>
  </cols>
  <sheetData>
    <row r="1" spans="1:9" x14ac:dyDescent="0.25">
      <c r="A1" s="20" t="s">
        <v>65</v>
      </c>
      <c r="B1" s="20"/>
      <c r="C1" s="20"/>
      <c r="D1" s="20"/>
    </row>
    <row r="2" spans="1:9" x14ac:dyDescent="0.25">
      <c r="A2" s="23" t="s">
        <v>52</v>
      </c>
      <c r="B2" s="23">
        <v>1983</v>
      </c>
      <c r="C2" s="23">
        <v>2002</v>
      </c>
      <c r="D2" s="23">
        <v>2014</v>
      </c>
      <c r="G2" s="23"/>
      <c r="H2" s="23">
        <v>2002</v>
      </c>
      <c r="I2" s="23">
        <v>2014</v>
      </c>
    </row>
    <row r="3" spans="1:9" x14ac:dyDescent="0.25">
      <c r="A3" s="71" t="s">
        <v>40</v>
      </c>
      <c r="B3" s="72">
        <f>VLOOKUP(B$2,'Food and Bev'!$A$12:$O$45,15,FALSE)</f>
        <v>99.666666666666671</v>
      </c>
      <c r="C3" s="72">
        <f>VLOOKUP(C$2,'Food and Bev'!$A$12:$O$45,15,FALSE)</f>
        <v>176.0333333333333</v>
      </c>
      <c r="D3" s="72">
        <f>VLOOKUP(D$2,'Food and Bev'!$A$12:$O$45,15,FALSE)</f>
        <v>243.02666666666664</v>
      </c>
      <c r="G3" s="20"/>
      <c r="H3" s="20">
        <f>'Expenditure Weights '!U3</f>
        <v>17.071999999999999</v>
      </c>
      <c r="I3" s="20">
        <f>'Expenditure Weights '!AG3</f>
        <v>16.010999999999999</v>
      </c>
    </row>
    <row r="4" spans="1:9" x14ac:dyDescent="0.25">
      <c r="A4" s="65" t="s">
        <v>41</v>
      </c>
      <c r="B4" s="73">
        <f>VLOOKUP(B$2,Housing!$A$12:$O$45,15,FALSE)</f>
        <v>100.66666666666667</v>
      </c>
      <c r="C4" s="73">
        <f>VLOOKUP(C$2,Housing!$A$12:$O$45,15,FALSE)</f>
        <v>176.79999999999998</v>
      </c>
      <c r="D4" s="73">
        <f>VLOOKUP(D$2,Housing!$A$12:$O$45,15,FALSE)</f>
        <v>231.25200000000004</v>
      </c>
      <c r="G4" s="20"/>
      <c r="H4" s="20">
        <f>'Expenditure Weights '!U4</f>
        <v>38.134</v>
      </c>
      <c r="I4" s="20">
        <f>'Expenditure Weights '!AG4</f>
        <v>40.463999999999999</v>
      </c>
    </row>
    <row r="5" spans="1:9" x14ac:dyDescent="0.25">
      <c r="A5" s="65" t="s">
        <v>42</v>
      </c>
      <c r="B5" s="73">
        <f>VLOOKUP(B$2,Apparrel!$A$12:$O$45,15,FALSE)</f>
        <v>100.7</v>
      </c>
      <c r="C5" s="73">
        <f>VLOOKUP(C$2,Apparrel!$A$12:$O$45,15,FALSE)</f>
        <v>120.36666666666667</v>
      </c>
      <c r="D5" s="73">
        <f>VLOOKUP(D$2,Apparrel!$A$12:$O$45,15,FALSE)</f>
        <v>125.90733333333333</v>
      </c>
      <c r="G5" s="20"/>
      <c r="H5" s="20">
        <f>'Expenditure Weights '!U5</f>
        <v>4.6379999999999999</v>
      </c>
      <c r="I5" s="20">
        <f>'Expenditure Weights '!AG5</f>
        <v>3.5950000000000002</v>
      </c>
    </row>
    <row r="6" spans="1:9" x14ac:dyDescent="0.25">
      <c r="A6" s="65" t="s">
        <v>33</v>
      </c>
      <c r="B6" s="73">
        <f>VLOOKUP(B$2,Transportation!$A$12:$O$45,15,FALSE)</f>
        <v>100.53333333333335</v>
      </c>
      <c r="C6" s="73">
        <f>VLOOKUP(C$2,Transportation!$A$12:$N$45,13,FALSE)</f>
        <v>153</v>
      </c>
      <c r="D6" s="73">
        <f>VLOOKUP(D$2,Transportation!$A$12:$N$45,13,FALSE)</f>
        <v>198.29599999999999</v>
      </c>
      <c r="G6" s="20"/>
      <c r="H6" s="20">
        <f>'Expenditure Weights '!U6</f>
        <v>19.666</v>
      </c>
      <c r="I6" s="20">
        <f>'Expenditure Weights '!AG6</f>
        <v>18.015000000000001</v>
      </c>
    </row>
    <row r="7" spans="1:9" x14ac:dyDescent="0.25">
      <c r="A7" s="65" t="s">
        <v>43</v>
      </c>
      <c r="B7" s="73">
        <f>VLOOKUP(B$2,Medical!$A$12:$O$45,15,FALSE)</f>
        <v>101.23333333333333</v>
      </c>
      <c r="C7" s="73">
        <f>VLOOKUP(C$2,Medical!$A$12:$O$45,15,FALSE)</f>
        <v>286.20000000000005</v>
      </c>
      <c r="D7" s="73">
        <f>VLOOKUP(D$2,Medical!$A$12:$O$45,15,FALSE)</f>
        <v>438.94399999999996</v>
      </c>
      <c r="G7" s="20"/>
      <c r="H7" s="20">
        <f>'Expenditure Weights '!U7</f>
        <v>4.7469999999999999</v>
      </c>
      <c r="I7" s="20">
        <f>'Expenditure Weights '!AG7</f>
        <v>6.3079999999999998</v>
      </c>
    </row>
    <row r="8" spans="1:9" x14ac:dyDescent="0.25">
      <c r="A8" s="65" t="s">
        <v>54</v>
      </c>
      <c r="B8" s="73">
        <f>VLOOKUP(B$2,Entertainment!$A$12:$O$45,15,FALSE)</f>
        <v>100.43333333333334</v>
      </c>
      <c r="C8" s="73">
        <f>VLOOKUP(C$2,Recreation!$A$12:$O$45,15,FALSE)</f>
        <v>104.56666666666668</v>
      </c>
      <c r="D8" s="73">
        <f>VLOOKUP(D$2,Recreation!$A$12:$O$45,15,FALSE)</f>
        <v>111.66000000000001</v>
      </c>
      <c r="G8" s="20"/>
      <c r="H8" s="20">
        <f>'Expenditure Weights '!U8</f>
        <v>5.5670000000000002</v>
      </c>
      <c r="I8" s="20">
        <f>'Expenditure Weights '!AG8</f>
        <v>5.1310000000000002</v>
      </c>
    </row>
    <row r="9" spans="1:9" x14ac:dyDescent="0.25">
      <c r="A9" s="65" t="s">
        <v>58</v>
      </c>
      <c r="B9" s="73">
        <f>VLOOKUP(B$2,'Education and Book supplies'!$A$12:$O$45,15,FALSE)</f>
        <v>100.5</v>
      </c>
      <c r="C9" s="73">
        <f>VLOOKUP(C$2,'Education and Book supplies'!$A$12:$O$45,15,FALSE)</f>
        <v>321.13333333333333</v>
      </c>
      <c r="D9" s="73">
        <f>VLOOKUP(D$2,'Education and Book supplies'!$A$12:$O$45,15,FALSE)</f>
        <v>626.37833333333344</v>
      </c>
      <c r="G9" s="20"/>
      <c r="H9" s="101">
        <v>0.217</v>
      </c>
      <c r="I9" s="20">
        <v>5.5E-2</v>
      </c>
    </row>
    <row r="10" spans="1:9" s="52" customFormat="1" x14ac:dyDescent="0.25">
      <c r="A10" s="65" t="s">
        <v>61</v>
      </c>
      <c r="B10" s="73">
        <f>VLOOKUP(B$2,'Tuition, other, childcare'!$A$12:$O$45,15,FALSE)</f>
        <v>99.066666666666663</v>
      </c>
      <c r="C10" s="73">
        <f>VLOOKUP(C$2,'Tuition, other, childcare'!$A$12:$O$45,15,FALSE)</f>
        <v>358</v>
      </c>
      <c r="D10" s="73">
        <f>VLOOKUP(D$2,'Tuition, other, childcare'!$A$12:$O$45,15,FALSE)</f>
        <v>641.55933333333326</v>
      </c>
      <c r="G10" s="20"/>
      <c r="H10" s="101">
        <v>2.2559999999999998</v>
      </c>
      <c r="I10" s="20">
        <v>0.91700000000000004</v>
      </c>
    </row>
    <row r="11" spans="1:9" x14ac:dyDescent="0.25">
      <c r="A11" s="68" t="s">
        <v>35</v>
      </c>
      <c r="B11" s="74">
        <f>VLOOKUP(B$2,Other!$A$12:$O$45,15,FALSE)</f>
        <v>102.16666666666667</v>
      </c>
      <c r="C11" s="74">
        <f>VLOOKUP(C$2,Other!$A$12:$O$45,15,FALSE)</f>
        <v>305.76666666666665</v>
      </c>
      <c r="D11" s="74">
        <f>VLOOKUP(D$2,Other!$A$12:$O$45,15,FALSE)</f>
        <v>441.59999999999997</v>
      </c>
      <c r="G11" s="20"/>
      <c r="H11" s="20">
        <f>'Expenditure Weights '!U10</f>
        <v>4.5709999999999997</v>
      </c>
      <c r="I11" s="20">
        <f>'Expenditure Weights '!AG10</f>
        <v>3.6</v>
      </c>
    </row>
    <row r="12" spans="1:9" x14ac:dyDescent="0.25">
      <c r="A12" s="62" t="s">
        <v>44</v>
      </c>
      <c r="B12" s="75">
        <f>VLOOKUP(B2,'CPI-W All Items'!$A11:$O45,15,FALSE)</f>
        <v>100.53333333333335</v>
      </c>
      <c r="C12" s="75">
        <f>VLOOKUP(C2,'CPI-W All Items'!$A11:$O45,15,FALSE)</f>
        <v>176.56666666666669</v>
      </c>
      <c r="D12" s="75">
        <f>VLOOKUP(D2,'CPI-W All Items'!$A11:$O45,15,FALSE)</f>
        <v>234.24166666666667</v>
      </c>
      <c r="G12" s="23"/>
      <c r="H12" s="23">
        <f>SUMPRODUCT(C3:C11,H3:H11)/SUM(H3:H11)</f>
        <v>180.96996187251378</v>
      </c>
      <c r="I12" s="23">
        <f>SUMPRODUCT(D3:D11,I3:I11)/SUM(I3:I11)</f>
        <v>242.60039874525307</v>
      </c>
    </row>
    <row r="13" spans="1:9" x14ac:dyDescent="0.25">
      <c r="A13" s="16"/>
      <c r="B13" s="21"/>
      <c r="C13" s="22"/>
      <c r="D13" s="22"/>
    </row>
    <row r="14" spans="1:9" x14ac:dyDescent="0.25">
      <c r="A14" s="16" t="s">
        <v>48</v>
      </c>
      <c r="B14" s="20"/>
      <c r="C14" s="20"/>
      <c r="D14" s="20"/>
    </row>
    <row r="15" spans="1:9" x14ac:dyDescent="0.25">
      <c r="A15" s="70" t="s">
        <v>46</v>
      </c>
      <c r="B15" s="63" t="str">
        <f>$B$2&amp;"-"&amp;$C$2</f>
        <v>1983-2002</v>
      </c>
      <c r="C15" s="64" t="str">
        <f>$C$2&amp;"-"&amp;$D$2</f>
        <v>2002-2014</v>
      </c>
      <c r="D15" s="63" t="str">
        <f>$B$2&amp;"-"&amp;$D$2</f>
        <v>1983-2014</v>
      </c>
    </row>
    <row r="16" spans="1:9" x14ac:dyDescent="0.25">
      <c r="A16" s="65" t="s">
        <v>40</v>
      </c>
      <c r="B16" s="66">
        <f t="shared" ref="B16:C25" si="0">(C3/B3)^(1/(C$2-B$2))-1</f>
        <v>3.0391737056561396E-2</v>
      </c>
      <c r="C16" s="66">
        <f t="shared" si="0"/>
        <v>2.7239201970047811E-2</v>
      </c>
      <c r="D16" s="66">
        <f t="shared" ref="D16:D25" si="1">(D3/B3)^(1/(D$2-B$2))-1</f>
        <v>2.9170254816042407E-2</v>
      </c>
    </row>
    <row r="17" spans="1:10" x14ac:dyDescent="0.25">
      <c r="A17" s="65" t="s">
        <v>41</v>
      </c>
      <c r="B17" s="66">
        <f t="shared" si="0"/>
        <v>3.0086045397812233E-2</v>
      </c>
      <c r="C17" s="66">
        <f t="shared" si="0"/>
        <v>2.2626249697901057E-2</v>
      </c>
      <c r="D17" s="66">
        <f t="shared" si="1"/>
        <v>2.7191948895497697E-2</v>
      </c>
    </row>
    <row r="18" spans="1:10" x14ac:dyDescent="0.25">
      <c r="A18" s="65" t="s">
        <v>42</v>
      </c>
      <c r="B18" s="66">
        <f t="shared" si="0"/>
        <v>9.4335251922947894E-3</v>
      </c>
      <c r="C18" s="66">
        <f t="shared" si="0"/>
        <v>3.7573367432865989E-3</v>
      </c>
      <c r="D18" s="66">
        <f t="shared" si="1"/>
        <v>7.2324931446627883E-3</v>
      </c>
    </row>
    <row r="19" spans="1:10" x14ac:dyDescent="0.25">
      <c r="A19" s="65" t="s">
        <v>33</v>
      </c>
      <c r="B19" s="66">
        <f t="shared" si="0"/>
        <v>2.2348627614162231E-2</v>
      </c>
      <c r="C19" s="66">
        <f t="shared" si="0"/>
        <v>2.1845437688671643E-2</v>
      </c>
      <c r="D19" s="66">
        <f t="shared" si="1"/>
        <v>2.2153815029791524E-2</v>
      </c>
    </row>
    <row r="20" spans="1:10" x14ac:dyDescent="0.25">
      <c r="A20" s="65" t="s">
        <v>43</v>
      </c>
      <c r="B20" s="66">
        <f t="shared" si="0"/>
        <v>5.6221631153894114E-2</v>
      </c>
      <c r="C20" s="66">
        <f t="shared" si="0"/>
        <v>3.6282801766395201E-2</v>
      </c>
      <c r="D20" s="66">
        <f t="shared" si="1"/>
        <v>4.8458265347569363E-2</v>
      </c>
    </row>
    <row r="21" spans="1:10" x14ac:dyDescent="0.25">
      <c r="A21" s="65" t="s">
        <v>54</v>
      </c>
      <c r="B21" s="66">
        <f t="shared" si="0"/>
        <v>2.1249212446756705E-3</v>
      </c>
      <c r="C21" s="66">
        <f t="shared" si="0"/>
        <v>5.4844610046613784E-3</v>
      </c>
      <c r="D21" s="66">
        <f t="shared" si="1"/>
        <v>3.4240546122119575E-3</v>
      </c>
    </row>
    <row r="22" spans="1:10" x14ac:dyDescent="0.25">
      <c r="A22" s="65" t="s">
        <v>58</v>
      </c>
      <c r="B22" s="66">
        <f t="shared" si="0"/>
        <v>6.3049894485375457E-2</v>
      </c>
      <c r="C22" s="66">
        <f t="shared" si="0"/>
        <v>5.7253857288327881E-2</v>
      </c>
      <c r="D22" s="66">
        <f t="shared" si="1"/>
        <v>6.0802507373459269E-2</v>
      </c>
    </row>
    <row r="23" spans="1:10" s="52" customFormat="1" x14ac:dyDescent="0.25">
      <c r="A23" s="65" t="s">
        <v>61</v>
      </c>
      <c r="B23" s="66">
        <f t="shared" si="0"/>
        <v>6.9956392262760403E-2</v>
      </c>
      <c r="C23" s="66">
        <f t="shared" si="0"/>
        <v>4.9815103835076036E-2</v>
      </c>
      <c r="D23" s="66">
        <f t="shared" si="1"/>
        <v>6.2114326676272258E-2</v>
      </c>
    </row>
    <row r="24" spans="1:10" x14ac:dyDescent="0.25">
      <c r="A24" s="65" t="s">
        <v>35</v>
      </c>
      <c r="B24" s="66">
        <f t="shared" si="0"/>
        <v>5.9392490815515231E-2</v>
      </c>
      <c r="C24" s="66">
        <f t="shared" si="0"/>
        <v>3.1105833345680622E-2</v>
      </c>
      <c r="D24" s="66">
        <f t="shared" si="1"/>
        <v>4.8351912069463099E-2</v>
      </c>
    </row>
    <row r="25" spans="1:10" x14ac:dyDescent="0.25">
      <c r="A25" s="70" t="s">
        <v>44</v>
      </c>
      <c r="B25" s="67">
        <f t="shared" si="0"/>
        <v>3.0086302969227985E-2</v>
      </c>
      <c r="C25" s="67">
        <f t="shared" si="0"/>
        <v>2.3834168664778721E-2</v>
      </c>
      <c r="D25" s="67">
        <f t="shared" si="1"/>
        <v>2.7661605625612928E-2</v>
      </c>
    </row>
    <row r="26" spans="1:10" x14ac:dyDescent="0.25">
      <c r="A26" s="39" t="s">
        <v>55</v>
      </c>
      <c r="B26" s="29">
        <v>3.39E-2</v>
      </c>
      <c r="C26" s="29">
        <v>2.3300000000000001E-2</v>
      </c>
      <c r="D26" s="29">
        <v>2.9899999999999999E-2</v>
      </c>
    </row>
    <row r="27" spans="1:10" x14ac:dyDescent="0.25">
      <c r="A27" s="68" t="s">
        <v>51</v>
      </c>
      <c r="B27" s="69">
        <f>B26-B25</f>
        <v>3.8136970307720147E-3</v>
      </c>
      <c r="C27" s="69">
        <f t="shared" ref="C27:D27" si="2">C26-C25</f>
        <v>-5.3416866477871972E-4</v>
      </c>
      <c r="D27" s="69">
        <f t="shared" si="2"/>
        <v>2.2383943743870711E-3</v>
      </c>
    </row>
    <row r="29" spans="1:10" x14ac:dyDescent="0.25">
      <c r="A29" s="16" t="s">
        <v>48</v>
      </c>
      <c r="B29" s="20"/>
      <c r="C29" s="20"/>
      <c r="D29" s="20"/>
      <c r="J29" s="53"/>
    </row>
    <row r="30" spans="1:10" x14ac:dyDescent="0.25">
      <c r="A30" s="70" t="s">
        <v>49</v>
      </c>
      <c r="B30" s="63" t="str">
        <f>$B$2&amp;"-"&amp;$C$2</f>
        <v>1983-2002</v>
      </c>
      <c r="C30" s="64" t="str">
        <f>$C$2&amp;"-"&amp;$D$2</f>
        <v>2002-2014</v>
      </c>
      <c r="D30" s="63" t="str">
        <f>$B$2&amp;"-"&amp;$D$2</f>
        <v>1983-2014</v>
      </c>
      <c r="F30" s="63" t="str">
        <f>$B$2&amp;"-"&amp;$C$2</f>
        <v>1983-2002</v>
      </c>
      <c r="G30" s="64" t="str">
        <f>$C$2&amp;"-"&amp;$D$2</f>
        <v>2002-2014</v>
      </c>
      <c r="H30" s="63" t="str">
        <f>$B$2&amp;"-"&amp;$D$2</f>
        <v>1983-2014</v>
      </c>
      <c r="J30" s="53"/>
    </row>
    <row r="31" spans="1:10" x14ac:dyDescent="0.25">
      <c r="A31" s="65" t="s">
        <v>40</v>
      </c>
      <c r="B31" s="66">
        <f t="shared" ref="B31:C40" si="3">B16-B$25</f>
        <v>3.054340873334116E-4</v>
      </c>
      <c r="C31" s="66">
        <f t="shared" si="3"/>
        <v>3.4050333052690895E-3</v>
      </c>
      <c r="D31" s="66">
        <f t="shared" ref="D31" si="4">D16-D$25</f>
        <v>1.5086491904294785E-3</v>
      </c>
      <c r="F31" s="66">
        <f t="shared" ref="F31:F39" si="5">(B31*$D43)</f>
        <v>-7.9901557246420434E-6</v>
      </c>
      <c r="G31" s="66">
        <f t="shared" ref="G31:G39" si="6">(C31*$D43)</f>
        <v>-8.9075671265839338E-5</v>
      </c>
      <c r="H31" s="66">
        <f t="shared" ref="H31:H39" si="7">(D31*$D43)</f>
        <v>-3.946626282163514E-5</v>
      </c>
      <c r="I31" s="54"/>
    </row>
    <row r="32" spans="1:10" x14ac:dyDescent="0.25">
      <c r="A32" s="65" t="s">
        <v>41</v>
      </c>
      <c r="B32" s="66">
        <f t="shared" si="3"/>
        <v>-2.5757141575155629E-7</v>
      </c>
      <c r="C32" s="66">
        <f t="shared" si="3"/>
        <v>-1.2079189668776635E-3</v>
      </c>
      <c r="D32" s="66">
        <f t="shared" ref="D32:D40" si="8">D17-D$25</f>
        <v>-4.6965673011523101E-4</v>
      </c>
      <c r="F32" s="66">
        <f t="shared" si="5"/>
        <v>-1.7324253423449672E-8</v>
      </c>
      <c r="G32" s="66">
        <f t="shared" si="6"/>
        <v>-8.1244629712191635E-5</v>
      </c>
      <c r="H32" s="66">
        <f t="shared" si="7"/>
        <v>-3.1589111667550429E-5</v>
      </c>
      <c r="I32" s="54"/>
    </row>
    <row r="33" spans="1:9" x14ac:dyDescent="0.25">
      <c r="A33" s="65" t="s">
        <v>42</v>
      </c>
      <c r="B33" s="66">
        <f t="shared" si="3"/>
        <v>-2.0652777776933195E-2</v>
      </c>
      <c r="C33" s="66">
        <f t="shared" si="3"/>
        <v>-2.0076831921492122E-2</v>
      </c>
      <c r="D33" s="66">
        <f t="shared" si="8"/>
        <v>-2.042911248095014E-2</v>
      </c>
      <c r="F33" s="66">
        <f t="shared" si="5"/>
        <v>2.5857277776720366E-4</v>
      </c>
      <c r="G33" s="66">
        <f t="shared" si="6"/>
        <v>2.5136193565708146E-4</v>
      </c>
      <c r="H33" s="66">
        <f t="shared" si="7"/>
        <v>2.5577248826149583E-4</v>
      </c>
      <c r="I33" s="54"/>
    </row>
    <row r="34" spans="1:9" x14ac:dyDescent="0.25">
      <c r="A34" s="65" t="s">
        <v>33</v>
      </c>
      <c r="B34" s="66">
        <f t="shared" si="3"/>
        <v>-7.737675355065754E-3</v>
      </c>
      <c r="C34" s="66">
        <f t="shared" si="3"/>
        <v>-1.9887309761070782E-3</v>
      </c>
      <c r="D34" s="66">
        <f t="shared" si="8"/>
        <v>-5.5077905958214046E-3</v>
      </c>
      <c r="F34" s="66">
        <f t="shared" si="5"/>
        <v>4.0909089602232641E-4</v>
      </c>
      <c r="G34" s="66">
        <f t="shared" si="6"/>
        <v>1.0514420670678122E-4</v>
      </c>
      <c r="H34" s="66">
        <f t="shared" si="7"/>
        <v>2.9119688880107768E-4</v>
      </c>
      <c r="I34" s="54"/>
    </row>
    <row r="35" spans="1:9" x14ac:dyDescent="0.25">
      <c r="A35" s="65" t="s">
        <v>43</v>
      </c>
      <c r="B35" s="66">
        <f t="shared" si="3"/>
        <v>2.6135328184666129E-2</v>
      </c>
      <c r="C35" s="66">
        <f t="shared" si="3"/>
        <v>1.244863310161648E-2</v>
      </c>
      <c r="D35" s="66">
        <f t="shared" si="8"/>
        <v>2.0796659721956434E-2</v>
      </c>
      <c r="F35" s="66">
        <f t="shared" si="5"/>
        <v>1.3838656273780713E-3</v>
      </c>
      <c r="G35" s="66">
        <f t="shared" si="6"/>
        <v>6.5915512273059243E-4</v>
      </c>
      <c r="H35" s="66">
        <f t="shared" si="7"/>
        <v>1.1011831322775929E-3</v>
      </c>
      <c r="I35" s="54"/>
    </row>
    <row r="36" spans="1:9" x14ac:dyDescent="0.25">
      <c r="A36" s="65" t="s">
        <v>54</v>
      </c>
      <c r="B36" s="66">
        <f t="shared" si="3"/>
        <v>-2.7961381724552314E-2</v>
      </c>
      <c r="C36" s="66">
        <f t="shared" si="3"/>
        <v>-1.8349707660117343E-2</v>
      </c>
      <c r="D36" s="66">
        <f t="shared" si="8"/>
        <v>-2.4237551013400971E-2</v>
      </c>
      <c r="F36" s="66">
        <f t="shared" si="5"/>
        <v>-2.0971036293414254E-5</v>
      </c>
      <c r="G36" s="66">
        <f t="shared" si="6"/>
        <v>-1.376228074508802E-5</v>
      </c>
      <c r="H36" s="66">
        <f t="shared" si="7"/>
        <v>-1.8178163260050743E-5</v>
      </c>
      <c r="I36" s="54"/>
    </row>
    <row r="37" spans="1:9" x14ac:dyDescent="0.25">
      <c r="A37" s="65" t="s">
        <v>58</v>
      </c>
      <c r="B37" s="66">
        <f t="shared" si="3"/>
        <v>3.2963591516147472E-2</v>
      </c>
      <c r="C37" s="66">
        <f t="shared" si="3"/>
        <v>3.341968862354916E-2</v>
      </c>
      <c r="D37" s="66">
        <f t="shared" si="8"/>
        <v>3.3140901747846341E-2</v>
      </c>
      <c r="F37" s="66">
        <f t="shared" si="5"/>
        <v>-2.2613023780077169E-3</v>
      </c>
      <c r="G37" s="66">
        <f t="shared" si="6"/>
        <v>-2.2925906395754726E-3</v>
      </c>
      <c r="H37" s="66">
        <f t="shared" si="7"/>
        <v>-2.2734658599022593E-3</v>
      </c>
      <c r="I37" s="54"/>
    </row>
    <row r="38" spans="1:9" s="52" customFormat="1" x14ac:dyDescent="0.25">
      <c r="A38" s="65" t="s">
        <v>61</v>
      </c>
      <c r="B38" s="66">
        <f t="shared" si="3"/>
        <v>3.9870089293532418E-2</v>
      </c>
      <c r="C38" s="66">
        <f t="shared" si="3"/>
        <v>2.5980935170297315E-2</v>
      </c>
      <c r="D38" s="66">
        <f t="shared" si="8"/>
        <v>3.445272105065933E-2</v>
      </c>
      <c r="F38" s="66">
        <f t="shared" si="5"/>
        <v>-5.2070336617353341E-4</v>
      </c>
      <c r="G38" s="66">
        <f t="shared" si="6"/>
        <v>-3.3931101332408296E-4</v>
      </c>
      <c r="H38" s="66">
        <f t="shared" si="7"/>
        <v>-4.4995253692161084E-4</v>
      </c>
      <c r="I38" s="54"/>
    </row>
    <row r="39" spans="1:9" x14ac:dyDescent="0.25">
      <c r="A39" s="65" t="s">
        <v>35</v>
      </c>
      <c r="B39" s="66">
        <f t="shared" si="3"/>
        <v>2.9306187846287246E-2</v>
      </c>
      <c r="C39" s="66">
        <f t="shared" si="3"/>
        <v>7.2716646809019014E-3</v>
      </c>
      <c r="D39" s="66">
        <f t="shared" si="8"/>
        <v>2.069030644385017E-2</v>
      </c>
      <c r="F39" s="66">
        <f t="shared" si="5"/>
        <v>1.5312483149685059E-3</v>
      </c>
      <c r="G39" s="66">
        <f t="shared" si="6"/>
        <v>3.7994447957712368E-4</v>
      </c>
      <c r="H39" s="66">
        <f t="shared" si="7"/>
        <v>1.0810685116911696E-3</v>
      </c>
      <c r="I39" s="54"/>
    </row>
    <row r="40" spans="1:9" x14ac:dyDescent="0.25">
      <c r="A40" s="70" t="s">
        <v>44</v>
      </c>
      <c r="B40" s="67">
        <f t="shared" si="3"/>
        <v>0</v>
      </c>
      <c r="C40" s="67">
        <f t="shared" si="3"/>
        <v>0</v>
      </c>
      <c r="D40" s="67">
        <f t="shared" si="8"/>
        <v>0</v>
      </c>
      <c r="F40" s="67">
        <f>SUM(F31:F39)</f>
        <v>7.7179335568337739E-4</v>
      </c>
      <c r="G40" s="67">
        <f>SUM(G31:G39)</f>
        <v>-1.4203784899510957E-3</v>
      </c>
      <c r="H40" s="67">
        <f>SUM(H31:H39)</f>
        <v>-8.3430913541770449E-5</v>
      </c>
      <c r="I40" s="54"/>
    </row>
    <row r="42" spans="1:9" x14ac:dyDescent="0.25">
      <c r="A42" s="20">
        <v>2013</v>
      </c>
      <c r="B42" s="23" t="s">
        <v>50</v>
      </c>
      <c r="C42" s="23" t="s">
        <v>48</v>
      </c>
      <c r="D42" s="23" t="s">
        <v>51</v>
      </c>
    </row>
    <row r="43" spans="1:9" x14ac:dyDescent="0.25">
      <c r="A43" s="13" t="s">
        <v>40</v>
      </c>
      <c r="B43" s="29">
        <v>0.12923999999999999</v>
      </c>
      <c r="C43" s="29">
        <v>0.15539999999999998</v>
      </c>
      <c r="D43" s="29">
        <f>B43-C43</f>
        <v>-2.6159999999999989E-2</v>
      </c>
    </row>
    <row r="44" spans="1:9" x14ac:dyDescent="0.25">
      <c r="A44" s="14" t="s">
        <v>41</v>
      </c>
      <c r="B44" s="30">
        <v>0.46307000000000004</v>
      </c>
      <c r="C44" s="30">
        <v>0.39581000000000005</v>
      </c>
      <c r="D44" s="30">
        <f t="shared" ref="D44:D51" si="9">B44-C44</f>
        <v>6.7259999999999986E-2</v>
      </c>
    </row>
    <row r="45" spans="1:9" x14ac:dyDescent="0.25">
      <c r="A45" s="14" t="s">
        <v>42</v>
      </c>
      <c r="B45" s="30">
        <v>2.4239999999999998E-2</v>
      </c>
      <c r="C45" s="30">
        <v>3.6760000000000001E-2</v>
      </c>
      <c r="D45" s="30">
        <f t="shared" si="9"/>
        <v>-1.2520000000000003E-2</v>
      </c>
    </row>
    <row r="46" spans="1:9" x14ac:dyDescent="0.25">
      <c r="A46" s="14" t="s">
        <v>33</v>
      </c>
      <c r="B46" s="30">
        <v>0.14141000000000001</v>
      </c>
      <c r="C46" s="30">
        <v>0.19428000000000001</v>
      </c>
      <c r="D46" s="30">
        <f t="shared" si="9"/>
        <v>-5.287E-2</v>
      </c>
    </row>
    <row r="47" spans="1:9" x14ac:dyDescent="0.25">
      <c r="A47" s="14" t="s">
        <v>43</v>
      </c>
      <c r="B47" s="30">
        <v>0.11445</v>
      </c>
      <c r="C47" s="30">
        <v>6.1500000000000006E-2</v>
      </c>
      <c r="D47" s="30">
        <f t="shared" si="9"/>
        <v>5.294999999999999E-2</v>
      </c>
    </row>
    <row r="48" spans="1:9" x14ac:dyDescent="0.25">
      <c r="A48" s="14" t="s">
        <v>54</v>
      </c>
      <c r="B48" s="30">
        <v>5.2359999999999997E-2</v>
      </c>
      <c r="C48" s="30">
        <v>5.1609999999999996E-2</v>
      </c>
      <c r="D48" s="30">
        <f t="shared" si="9"/>
        <v>7.5000000000000067E-4</v>
      </c>
    </row>
    <row r="49" spans="1:4" x14ac:dyDescent="0.25">
      <c r="A49" s="14" t="s">
        <v>58</v>
      </c>
      <c r="B49" s="30">
        <v>5.5000000000000003E-4</v>
      </c>
      <c r="C49" s="30">
        <v>6.9150000000000003E-2</v>
      </c>
      <c r="D49" s="30">
        <f t="shared" si="9"/>
        <v>-6.8600000000000008E-2</v>
      </c>
    </row>
    <row r="50" spans="1:4" s="52" customFormat="1" x14ac:dyDescent="0.25">
      <c r="A50" s="14" t="s">
        <v>60</v>
      </c>
      <c r="B50" s="30">
        <v>9.7300000000000008E-3</v>
      </c>
      <c r="C50" s="30">
        <v>2.2790000000000001E-2</v>
      </c>
      <c r="D50" s="30">
        <f t="shared" si="9"/>
        <v>-1.306E-2</v>
      </c>
    </row>
    <row r="51" spans="1:4" x14ac:dyDescent="0.25">
      <c r="A51" s="15" t="s">
        <v>35</v>
      </c>
      <c r="B51" s="31">
        <f>1-SUM(B43:B50)</f>
        <v>6.4949999999999841E-2</v>
      </c>
      <c r="C51" s="31">
        <f>1-SUM(C43:C50)</f>
        <v>1.2699999999999934E-2</v>
      </c>
      <c r="D51" s="31">
        <f t="shared" si="9"/>
        <v>5.2249999999999908E-2</v>
      </c>
    </row>
  </sheetData>
  <pageMargins left="0.7" right="0.7" top="0.75" bottom="0.75" header="0.3" footer="0.3"/>
  <pageSetup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1"/>
  <sheetViews>
    <sheetView workbookViewId="0">
      <pane xSplit="1" ySplit="1" topLeftCell="L2" activePane="bottomRight" state="frozen"/>
      <selection pane="topRight" activeCell="B1" sqref="B1"/>
      <selection pane="bottomLeft" activeCell="A2" sqref="A2"/>
      <selection pane="bottomRight" activeCell="O30" sqref="O30"/>
    </sheetView>
  </sheetViews>
  <sheetFormatPr defaultRowHeight="15" x14ac:dyDescent="0.25"/>
  <cols>
    <col min="1" max="1" width="30.85546875" style="80" bestFit="1" customWidth="1"/>
    <col min="2" max="3" width="8" style="80" customWidth="1"/>
    <col min="4" max="4" width="8.42578125" style="80" customWidth="1"/>
    <col min="5" max="16384" width="9.140625" style="80"/>
  </cols>
  <sheetData>
    <row r="1" spans="1:33" x14ac:dyDescent="0.25">
      <c r="A1" s="76" t="s">
        <v>48</v>
      </c>
      <c r="B1" s="77">
        <v>1980</v>
      </c>
      <c r="C1" s="77">
        <v>1981</v>
      </c>
      <c r="D1" s="78">
        <f t="shared" ref="D1:AF1" si="0">E1-1</f>
        <v>1985</v>
      </c>
      <c r="E1" s="79">
        <f t="shared" si="0"/>
        <v>1986</v>
      </c>
      <c r="F1" s="79">
        <f t="shared" si="0"/>
        <v>1987</v>
      </c>
      <c r="G1" s="79">
        <f t="shared" si="0"/>
        <v>1988</v>
      </c>
      <c r="H1" s="79">
        <f t="shared" si="0"/>
        <v>1989</v>
      </c>
      <c r="I1" s="79">
        <f t="shared" si="0"/>
        <v>1990</v>
      </c>
      <c r="J1" s="79">
        <f t="shared" si="0"/>
        <v>1991</v>
      </c>
      <c r="K1" s="79">
        <f t="shared" si="0"/>
        <v>1992</v>
      </c>
      <c r="L1" s="79">
        <f t="shared" si="0"/>
        <v>1993</v>
      </c>
      <c r="M1" s="79">
        <f t="shared" si="0"/>
        <v>1994</v>
      </c>
      <c r="N1" s="79">
        <f t="shared" si="0"/>
        <v>1995</v>
      </c>
      <c r="O1" s="79">
        <f t="shared" si="0"/>
        <v>1996</v>
      </c>
      <c r="P1" s="79">
        <f t="shared" si="0"/>
        <v>1997</v>
      </c>
      <c r="Q1" s="79">
        <f t="shared" si="0"/>
        <v>1998</v>
      </c>
      <c r="R1" s="79">
        <f t="shared" si="0"/>
        <v>1999</v>
      </c>
      <c r="S1" s="79">
        <f t="shared" si="0"/>
        <v>2000</v>
      </c>
      <c r="T1" s="79">
        <f t="shared" si="0"/>
        <v>2001</v>
      </c>
      <c r="U1" s="79">
        <f t="shared" si="0"/>
        <v>2002</v>
      </c>
      <c r="V1" s="79">
        <f t="shared" si="0"/>
        <v>2003</v>
      </c>
      <c r="W1" s="79">
        <f t="shared" si="0"/>
        <v>2004</v>
      </c>
      <c r="X1" s="79">
        <f t="shared" si="0"/>
        <v>2005</v>
      </c>
      <c r="Y1" s="79">
        <f t="shared" si="0"/>
        <v>2006</v>
      </c>
      <c r="Z1" s="79">
        <f t="shared" si="0"/>
        <v>2007</v>
      </c>
      <c r="AA1" s="79">
        <f t="shared" si="0"/>
        <v>2008</v>
      </c>
      <c r="AB1" s="79">
        <f t="shared" si="0"/>
        <v>2009</v>
      </c>
      <c r="AC1" s="79">
        <f t="shared" si="0"/>
        <v>2010</v>
      </c>
      <c r="AD1" s="79">
        <f t="shared" si="0"/>
        <v>2011</v>
      </c>
      <c r="AE1" s="79">
        <f t="shared" si="0"/>
        <v>2012</v>
      </c>
      <c r="AF1" s="79">
        <f t="shared" si="0"/>
        <v>2013</v>
      </c>
      <c r="AG1" s="79">
        <v>2014</v>
      </c>
    </row>
    <row r="2" spans="1:33" x14ac:dyDescent="0.25">
      <c r="A2" s="81" t="s">
        <v>66</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spans="1:33" x14ac:dyDescent="0.25">
      <c r="A3" s="82" t="s">
        <v>40</v>
      </c>
      <c r="B3" s="76">
        <v>20.001000000000001</v>
      </c>
      <c r="C3" s="76">
        <v>19.135999999999999</v>
      </c>
      <c r="D3" s="76">
        <v>21.114000000000001</v>
      </c>
      <c r="E3" s="76">
        <v>19.652000000000001</v>
      </c>
      <c r="F3" s="76">
        <v>19.449000000000002</v>
      </c>
      <c r="G3" s="76">
        <v>19.582999999999998</v>
      </c>
      <c r="H3" s="76">
        <v>19.768000000000001</v>
      </c>
      <c r="I3" s="76">
        <v>19.606000000000002</v>
      </c>
      <c r="J3" s="76">
        <v>19.547000000000001</v>
      </c>
      <c r="K3" s="76">
        <v>19.309999999999999</v>
      </c>
      <c r="L3" s="76">
        <v>19.344000000000001</v>
      </c>
      <c r="M3" s="76">
        <v>19.32</v>
      </c>
      <c r="N3" s="83">
        <v>19.262</v>
      </c>
      <c r="O3" s="83">
        <v>19.436</v>
      </c>
      <c r="P3" s="83">
        <v>17.902999999999999</v>
      </c>
      <c r="Q3" s="83">
        <v>18.010999999999999</v>
      </c>
      <c r="R3" s="83">
        <v>17.879000000000001</v>
      </c>
      <c r="S3" s="83">
        <v>17.777000000000001</v>
      </c>
      <c r="T3" s="83">
        <v>17.228999999999999</v>
      </c>
      <c r="U3" s="83">
        <v>17.071999999999999</v>
      </c>
      <c r="V3" s="83">
        <v>17.151</v>
      </c>
      <c r="W3" s="83">
        <v>17.024000000000001</v>
      </c>
      <c r="X3" s="83">
        <v>16.536999999999999</v>
      </c>
      <c r="Y3" s="83">
        <v>16.475000000000001</v>
      </c>
      <c r="Z3" s="83">
        <v>15.926</v>
      </c>
      <c r="AA3" s="83">
        <v>16.942</v>
      </c>
      <c r="AB3" s="83">
        <v>16.425000000000001</v>
      </c>
      <c r="AC3" s="83">
        <v>16.401</v>
      </c>
      <c r="AD3" s="83">
        <v>15.94</v>
      </c>
      <c r="AE3" s="83">
        <v>15.948</v>
      </c>
      <c r="AF3" s="83">
        <v>15.54</v>
      </c>
      <c r="AG3" s="83">
        <v>16.010999999999999</v>
      </c>
    </row>
    <row r="4" spans="1:33" x14ac:dyDescent="0.25">
      <c r="A4" s="84" t="s">
        <v>41</v>
      </c>
      <c r="B4" s="81">
        <v>42.149000000000001</v>
      </c>
      <c r="C4" s="81">
        <v>42.656999999999996</v>
      </c>
      <c r="D4" s="81">
        <v>35.162999999999997</v>
      </c>
      <c r="E4" s="81">
        <v>40.317999999999998</v>
      </c>
      <c r="F4" s="81">
        <v>39.948999999999998</v>
      </c>
      <c r="G4" s="81">
        <v>39.783000000000001</v>
      </c>
      <c r="H4" s="81">
        <v>39.509</v>
      </c>
      <c r="I4" s="81">
        <v>38.814</v>
      </c>
      <c r="J4" s="81">
        <v>39.078000000000003</v>
      </c>
      <c r="K4" s="81">
        <v>38.948</v>
      </c>
      <c r="L4" s="81">
        <v>39.003999999999998</v>
      </c>
      <c r="M4" s="81">
        <v>38.759</v>
      </c>
      <c r="N4" s="85">
        <v>38.887999999999998</v>
      </c>
      <c r="O4" s="85">
        <v>38.747</v>
      </c>
      <c r="P4" s="85">
        <v>36.450000000000003</v>
      </c>
      <c r="Q4" s="85">
        <v>36.685000000000002</v>
      </c>
      <c r="R4" s="85">
        <v>36.451999999999998</v>
      </c>
      <c r="S4" s="85">
        <v>36.774999999999999</v>
      </c>
      <c r="T4" s="85">
        <v>38.140999999999998</v>
      </c>
      <c r="U4" s="85">
        <v>38.134</v>
      </c>
      <c r="V4" s="85">
        <v>39.113999999999997</v>
      </c>
      <c r="W4" s="85">
        <v>38.972999999999999</v>
      </c>
      <c r="X4" s="85">
        <v>40.161000000000001</v>
      </c>
      <c r="Y4" s="85">
        <v>40.463000000000001</v>
      </c>
      <c r="Z4" s="85">
        <v>39.994</v>
      </c>
      <c r="AA4" s="85">
        <v>41.313000000000002</v>
      </c>
      <c r="AB4" s="85">
        <v>39.753</v>
      </c>
      <c r="AC4" s="85">
        <v>39.228000000000002</v>
      </c>
      <c r="AD4" s="85">
        <v>39.847999999999999</v>
      </c>
      <c r="AE4" s="85">
        <v>39.866999999999997</v>
      </c>
      <c r="AF4" s="85">
        <v>39.581000000000003</v>
      </c>
      <c r="AG4" s="85">
        <v>40.463999999999999</v>
      </c>
    </row>
    <row r="5" spans="1:33" x14ac:dyDescent="0.25">
      <c r="A5" s="84" t="s">
        <v>42</v>
      </c>
      <c r="B5" s="81">
        <v>4.8529999999999998</v>
      </c>
      <c r="C5" s="81">
        <v>4.625</v>
      </c>
      <c r="D5" s="81">
        <v>4.97</v>
      </c>
      <c r="E5" s="81">
        <v>6.3330000000000002</v>
      </c>
      <c r="F5" s="81">
        <v>6.3579999999999997</v>
      </c>
      <c r="G5" s="81">
        <v>6.3639999999999999</v>
      </c>
      <c r="H5" s="81">
        <v>6.1340000000000003</v>
      </c>
      <c r="I5" s="81">
        <v>6.0709999999999997</v>
      </c>
      <c r="J5" s="81">
        <v>6.0919999999999996</v>
      </c>
      <c r="K5" s="81">
        <v>6.0149999999999997</v>
      </c>
      <c r="L5" s="81">
        <v>5.9089999999999998</v>
      </c>
      <c r="M5" s="81">
        <v>5.6609999999999996</v>
      </c>
      <c r="N5" s="85">
        <v>5.5330000000000004</v>
      </c>
      <c r="O5" s="85">
        <v>5.3479999999999999</v>
      </c>
      <c r="P5" s="85">
        <v>5.3</v>
      </c>
      <c r="Q5" s="85">
        <v>5.1989999999999998</v>
      </c>
      <c r="R5" s="85">
        <v>5.0259999999999998</v>
      </c>
      <c r="S5" s="85">
        <v>4.7729999999999997</v>
      </c>
      <c r="T5" s="85">
        <v>4.8310000000000004</v>
      </c>
      <c r="U5" s="85">
        <v>4.6379999999999999</v>
      </c>
      <c r="V5" s="85">
        <v>4.3570000000000002</v>
      </c>
      <c r="W5" s="85">
        <v>4.2080000000000002</v>
      </c>
      <c r="X5" s="85">
        <v>4.09</v>
      </c>
      <c r="Y5" s="85">
        <v>4.0410000000000004</v>
      </c>
      <c r="Z5" s="85">
        <v>3.9980000000000002</v>
      </c>
      <c r="AA5" s="85">
        <v>3.9790000000000001</v>
      </c>
      <c r="AB5" s="85">
        <v>3.7879999999999998</v>
      </c>
      <c r="AC5" s="85">
        <v>3.6680000000000001</v>
      </c>
      <c r="AD5" s="85">
        <v>3.6179999999999999</v>
      </c>
      <c r="AE5" s="85">
        <v>3.6230000000000002</v>
      </c>
      <c r="AF5" s="85">
        <v>3.6760000000000002</v>
      </c>
      <c r="AG5" s="85">
        <v>3.5950000000000002</v>
      </c>
    </row>
    <row r="6" spans="1:33" x14ac:dyDescent="0.25">
      <c r="A6" s="84" t="s">
        <v>33</v>
      </c>
      <c r="B6" s="81">
        <v>21.317</v>
      </c>
      <c r="C6" s="81">
        <v>21.835000000000001</v>
      </c>
      <c r="D6" s="81">
        <v>23.84</v>
      </c>
      <c r="E6" s="81">
        <v>19.018000000000001</v>
      </c>
      <c r="F6" s="81">
        <v>19.411000000000001</v>
      </c>
      <c r="G6" s="81">
        <v>19.148</v>
      </c>
      <c r="H6" s="81">
        <v>19.033000000000001</v>
      </c>
      <c r="I6" s="81">
        <v>19.802</v>
      </c>
      <c r="J6" s="81">
        <v>18.939</v>
      </c>
      <c r="K6" s="81">
        <v>18.946999999999999</v>
      </c>
      <c r="L6" s="81">
        <v>18.863</v>
      </c>
      <c r="M6" s="81">
        <v>19.183</v>
      </c>
      <c r="N6" s="85">
        <v>19.02</v>
      </c>
      <c r="O6" s="85">
        <v>19.190000000000001</v>
      </c>
      <c r="P6" s="85">
        <v>19.847000000000001</v>
      </c>
      <c r="Q6" s="85">
        <v>19.166</v>
      </c>
      <c r="R6" s="85">
        <v>19.716000000000001</v>
      </c>
      <c r="S6" s="85">
        <v>19.881</v>
      </c>
      <c r="T6" s="85">
        <v>19.393000000000001</v>
      </c>
      <c r="U6" s="85">
        <v>19.666</v>
      </c>
      <c r="V6" s="85">
        <v>19.145</v>
      </c>
      <c r="W6" s="85">
        <v>19.844999999999999</v>
      </c>
      <c r="X6" s="85">
        <v>19.669</v>
      </c>
      <c r="Y6" s="85">
        <v>19.515000000000001</v>
      </c>
      <c r="Z6" s="85">
        <v>20.053999999999998</v>
      </c>
      <c r="AA6" s="85">
        <v>17.067</v>
      </c>
      <c r="AB6" s="85">
        <v>18.646999999999998</v>
      </c>
      <c r="AC6" s="85">
        <v>19.417999999999999</v>
      </c>
      <c r="AD6" s="85">
        <v>19.030999999999999</v>
      </c>
      <c r="AE6" s="85">
        <v>18.991</v>
      </c>
      <c r="AF6" s="85">
        <v>19.428000000000001</v>
      </c>
      <c r="AG6" s="85">
        <v>18.015000000000001</v>
      </c>
    </row>
    <row r="7" spans="1:33" x14ac:dyDescent="0.25">
      <c r="A7" s="84" t="s">
        <v>43</v>
      </c>
      <c r="B7" s="86">
        <v>4.2869999999999999</v>
      </c>
      <c r="C7" s="86">
        <v>4.3920000000000003</v>
      </c>
      <c r="D7" s="81">
        <v>5.7370000000000001</v>
      </c>
      <c r="E7" s="81">
        <v>4.8680000000000003</v>
      </c>
      <c r="F7" s="81">
        <v>4.9470000000000001</v>
      </c>
      <c r="G7" s="81">
        <v>5.0750000000000002</v>
      </c>
      <c r="H7" s="81">
        <v>5.26</v>
      </c>
      <c r="I7" s="81">
        <v>5.407</v>
      </c>
      <c r="J7" s="81">
        <v>5.6740000000000004</v>
      </c>
      <c r="K7" s="81">
        <v>5.8879999999999999</v>
      </c>
      <c r="L7" s="81">
        <v>6.0439999999999996</v>
      </c>
      <c r="M7" s="81">
        <v>6.173</v>
      </c>
      <c r="N7" s="85">
        <v>6.2619999999999996</v>
      </c>
      <c r="O7" s="85">
        <v>6.2510000000000003</v>
      </c>
      <c r="P7" s="85">
        <v>4.5910000000000002</v>
      </c>
      <c r="Q7" s="85">
        <v>4.6719999999999997</v>
      </c>
      <c r="R7" s="85">
        <v>4.7110000000000003</v>
      </c>
      <c r="S7" s="86">
        <v>4.7460000000000004</v>
      </c>
      <c r="T7" s="85">
        <v>4.62</v>
      </c>
      <c r="U7" s="86">
        <v>4.7469999999999999</v>
      </c>
      <c r="V7" s="85">
        <v>4.9690000000000003</v>
      </c>
      <c r="W7" s="87">
        <v>5.0140000000000002</v>
      </c>
      <c r="X7" s="87">
        <v>5.1710000000000003</v>
      </c>
      <c r="Y7" s="87">
        <v>5.2279999999999998</v>
      </c>
      <c r="Z7" s="87">
        <v>5.1920000000000002</v>
      </c>
      <c r="AA7" s="87">
        <v>5.3550000000000004</v>
      </c>
      <c r="AB7" s="87">
        <v>5.2610000000000001</v>
      </c>
      <c r="AC7" s="87">
        <v>5.3550000000000004</v>
      </c>
      <c r="AD7" s="87">
        <v>5.67</v>
      </c>
      <c r="AE7" s="87">
        <v>5.7670000000000003</v>
      </c>
      <c r="AF7" s="87">
        <v>6.15</v>
      </c>
      <c r="AG7" s="87">
        <v>6.3079999999999998</v>
      </c>
    </row>
    <row r="8" spans="1:33" x14ac:dyDescent="0.25">
      <c r="A8" s="84" t="s">
        <v>67</v>
      </c>
      <c r="B8" s="81">
        <v>3.4540000000000002</v>
      </c>
      <c r="C8" s="81">
        <v>3.3959999999999999</v>
      </c>
      <c r="D8" s="81">
        <v>3.8940000000000001</v>
      </c>
      <c r="E8" s="81">
        <v>4.0670000000000002</v>
      </c>
      <c r="F8" s="81">
        <v>4.0439999999999996</v>
      </c>
      <c r="G8" s="81">
        <v>4.0519999999999996</v>
      </c>
      <c r="H8" s="81">
        <v>4.0709999999999997</v>
      </c>
      <c r="I8" s="81">
        <v>3.984</v>
      </c>
      <c r="J8" s="81">
        <v>4.0270000000000001</v>
      </c>
      <c r="K8" s="81">
        <v>4.0220000000000002</v>
      </c>
      <c r="L8" s="81">
        <v>4.0279999999999996</v>
      </c>
      <c r="M8" s="81">
        <v>4.0049999999999999</v>
      </c>
      <c r="N8" s="85">
        <v>4.0289999999999999</v>
      </c>
      <c r="O8" s="85">
        <v>4.0149999999999997</v>
      </c>
      <c r="P8" s="85">
        <v>5.9690000000000003</v>
      </c>
      <c r="Q8" s="85">
        <v>5.9249999999999998</v>
      </c>
      <c r="R8" s="85">
        <v>5.7869999999999999</v>
      </c>
      <c r="S8" s="85">
        <v>5.6790000000000003</v>
      </c>
      <c r="T8" s="85">
        <v>5.649</v>
      </c>
      <c r="U8" s="85">
        <v>5.5670000000000002</v>
      </c>
      <c r="V8" s="85">
        <v>5.6970000000000001</v>
      </c>
      <c r="W8" s="85">
        <v>5.5460000000000003</v>
      </c>
      <c r="X8" s="85">
        <v>5.0970000000000004</v>
      </c>
      <c r="Y8" s="85">
        <v>5.0220000000000002</v>
      </c>
      <c r="Z8" s="85">
        <v>5.3410000000000002</v>
      </c>
      <c r="AA8" s="85">
        <v>5.4539999999999997</v>
      </c>
      <c r="AB8" s="85">
        <v>6.0309999999999997</v>
      </c>
      <c r="AC8" s="85">
        <v>5.8620000000000001</v>
      </c>
      <c r="AD8" s="85">
        <v>5.5789999999999997</v>
      </c>
      <c r="AE8" s="85">
        <v>5.5279999999999996</v>
      </c>
      <c r="AF8" s="85">
        <v>5.1609999999999996</v>
      </c>
      <c r="AG8" s="85">
        <v>5.1310000000000002</v>
      </c>
    </row>
    <row r="9" spans="1:33" x14ac:dyDescent="0.25">
      <c r="A9" s="84" t="s">
        <v>8</v>
      </c>
      <c r="B9" s="81"/>
      <c r="C9" s="81"/>
      <c r="D9" s="81"/>
      <c r="E9" s="81"/>
      <c r="F9" s="81"/>
      <c r="G9" s="81"/>
      <c r="H9" s="81"/>
      <c r="I9" s="81"/>
      <c r="J9" s="81"/>
      <c r="K9" s="81"/>
      <c r="L9" s="81"/>
      <c r="M9" s="81"/>
      <c r="N9" s="81"/>
      <c r="O9" s="81"/>
      <c r="P9" s="85">
        <v>5.3959999999999999</v>
      </c>
      <c r="Q9" s="85">
        <v>5.3609999999999998</v>
      </c>
      <c r="R9" s="85">
        <v>5.3</v>
      </c>
      <c r="S9" s="85">
        <v>5.1859999999999999</v>
      </c>
      <c r="T9" s="85">
        <v>5.6369999999999996</v>
      </c>
      <c r="U9" s="85">
        <v>5.6040000000000001</v>
      </c>
      <c r="V9" s="85">
        <v>5.6449999999999996</v>
      </c>
      <c r="W9" s="85">
        <v>5.4980000000000002</v>
      </c>
      <c r="X9" s="85">
        <v>5.6349999999999998</v>
      </c>
      <c r="Y9" s="85">
        <v>5.6050000000000004</v>
      </c>
      <c r="Z9" s="85">
        <v>5.9870000000000001</v>
      </c>
      <c r="AA9" s="85">
        <v>6.2210000000000001</v>
      </c>
      <c r="AB9" s="85">
        <v>6.1749999999999998</v>
      </c>
      <c r="AC9" s="85">
        <v>6.1180000000000003</v>
      </c>
      <c r="AD9" s="85">
        <v>6.8</v>
      </c>
      <c r="AE9" s="85">
        <v>6.766</v>
      </c>
      <c r="AF9" s="85">
        <v>6.915</v>
      </c>
      <c r="AG9" s="85">
        <v>6.875</v>
      </c>
    </row>
    <row r="10" spans="1:33" x14ac:dyDescent="0.25">
      <c r="A10" s="88" t="s">
        <v>35</v>
      </c>
      <c r="B10" s="89">
        <v>3.94</v>
      </c>
      <c r="C10" s="89">
        <v>3.9590000000000001</v>
      </c>
      <c r="D10" s="89">
        <v>5.282</v>
      </c>
      <c r="E10" s="89">
        <v>5.7430000000000003</v>
      </c>
      <c r="F10" s="89">
        <v>5.84</v>
      </c>
      <c r="G10" s="89">
        <v>5.9950000000000001</v>
      </c>
      <c r="H10" s="89">
        <v>6.226</v>
      </c>
      <c r="I10" s="89">
        <v>6.3170000000000002</v>
      </c>
      <c r="J10" s="89">
        <v>6.6429999999999998</v>
      </c>
      <c r="K10" s="89">
        <v>6.8710000000000004</v>
      </c>
      <c r="L10" s="89">
        <v>6.8070000000000004</v>
      </c>
      <c r="M10" s="89">
        <v>6.9</v>
      </c>
      <c r="N10" s="90">
        <v>7.0060000000000002</v>
      </c>
      <c r="O10" s="90">
        <v>7.0119999999999996</v>
      </c>
      <c r="P10" s="90">
        <v>4.5439999999999996</v>
      </c>
      <c r="Q10" s="90">
        <v>4.9809999999999999</v>
      </c>
      <c r="R10" s="90">
        <v>5.1289999999999996</v>
      </c>
      <c r="S10" s="90">
        <v>5.1820000000000004</v>
      </c>
      <c r="T10" s="90">
        <v>4.4989999999999997</v>
      </c>
      <c r="U10" s="90">
        <v>4.5709999999999997</v>
      </c>
      <c r="V10" s="90">
        <v>3.923</v>
      </c>
      <c r="W10" s="90">
        <v>3.891</v>
      </c>
      <c r="X10" s="90">
        <v>3.64</v>
      </c>
      <c r="Y10" s="90">
        <v>3.6520000000000001</v>
      </c>
      <c r="Z10" s="90">
        <v>3.508</v>
      </c>
      <c r="AA10" s="90">
        <v>3.6680000000000001</v>
      </c>
      <c r="AB10" s="90">
        <v>3.919</v>
      </c>
      <c r="AC10" s="90">
        <v>3.95</v>
      </c>
      <c r="AD10" s="90">
        <v>3.5150000000000001</v>
      </c>
      <c r="AE10" s="90">
        <v>3.51</v>
      </c>
      <c r="AF10" s="90">
        <v>3.5489999999999999</v>
      </c>
      <c r="AG10" s="90">
        <v>3.6</v>
      </c>
    </row>
    <row r="11" spans="1:33" x14ac:dyDescent="0.25">
      <c r="A11" s="84">
        <f>1</f>
        <v>1</v>
      </c>
      <c r="B11" s="81">
        <f>A11+1</f>
        <v>2</v>
      </c>
      <c r="C11" s="81">
        <f t="shared" ref="C11:AG11" si="1">B11+1</f>
        <v>3</v>
      </c>
      <c r="D11" s="81">
        <f t="shared" si="1"/>
        <v>4</v>
      </c>
      <c r="E11" s="81">
        <f t="shared" si="1"/>
        <v>5</v>
      </c>
      <c r="F11" s="81">
        <f t="shared" si="1"/>
        <v>6</v>
      </c>
      <c r="G11" s="81">
        <f t="shared" si="1"/>
        <v>7</v>
      </c>
      <c r="H11" s="81">
        <f t="shared" si="1"/>
        <v>8</v>
      </c>
      <c r="I11" s="81">
        <f t="shared" si="1"/>
        <v>9</v>
      </c>
      <c r="J11" s="81">
        <f t="shared" si="1"/>
        <v>10</v>
      </c>
      <c r="K11" s="81">
        <f t="shared" si="1"/>
        <v>11</v>
      </c>
      <c r="L11" s="81">
        <f t="shared" si="1"/>
        <v>12</v>
      </c>
      <c r="M11" s="81">
        <f t="shared" si="1"/>
        <v>13</v>
      </c>
      <c r="N11" s="81">
        <f t="shared" si="1"/>
        <v>14</v>
      </c>
      <c r="O11" s="81">
        <f t="shared" si="1"/>
        <v>15</v>
      </c>
      <c r="P11" s="81">
        <f t="shared" si="1"/>
        <v>16</v>
      </c>
      <c r="Q11" s="81">
        <f t="shared" si="1"/>
        <v>17</v>
      </c>
      <c r="R11" s="81">
        <f t="shared" si="1"/>
        <v>18</v>
      </c>
      <c r="S11" s="81">
        <f t="shared" si="1"/>
        <v>19</v>
      </c>
      <c r="T11" s="81">
        <f t="shared" si="1"/>
        <v>20</v>
      </c>
      <c r="U11" s="81">
        <f t="shared" si="1"/>
        <v>21</v>
      </c>
      <c r="V11" s="81">
        <f t="shared" si="1"/>
        <v>22</v>
      </c>
      <c r="W11" s="81">
        <f t="shared" si="1"/>
        <v>23</v>
      </c>
      <c r="X11" s="81">
        <f t="shared" si="1"/>
        <v>24</v>
      </c>
      <c r="Y11" s="81">
        <f t="shared" si="1"/>
        <v>25</v>
      </c>
      <c r="Z11" s="81">
        <f t="shared" si="1"/>
        <v>26</v>
      </c>
      <c r="AA11" s="81">
        <f t="shared" si="1"/>
        <v>27</v>
      </c>
      <c r="AB11" s="81">
        <f t="shared" si="1"/>
        <v>28</v>
      </c>
      <c r="AC11" s="81">
        <f t="shared" si="1"/>
        <v>29</v>
      </c>
      <c r="AD11" s="81">
        <f t="shared" si="1"/>
        <v>30</v>
      </c>
      <c r="AE11" s="81">
        <f t="shared" si="1"/>
        <v>31</v>
      </c>
      <c r="AF11" s="81">
        <f t="shared" si="1"/>
        <v>32</v>
      </c>
      <c r="AG11" s="81">
        <f t="shared" si="1"/>
        <v>33</v>
      </c>
    </row>
    <row r="12" spans="1:33" x14ac:dyDescent="0.25">
      <c r="A12" s="80" t="s">
        <v>68</v>
      </c>
    </row>
    <row r="13" spans="1:33" x14ac:dyDescent="0.25">
      <c r="A13" s="81" t="s">
        <v>66</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row>
    <row r="14" spans="1:33" x14ac:dyDescent="0.25">
      <c r="A14" s="82" t="s">
        <v>40</v>
      </c>
      <c r="B14" s="76"/>
      <c r="C14" s="91">
        <f t="shared" ref="C14:AG21" si="2">C3/B3</f>
        <v>0.95675216239188032</v>
      </c>
      <c r="D14" s="91">
        <f t="shared" si="2"/>
        <v>1.1033653846153848</v>
      </c>
      <c r="E14" s="91">
        <f t="shared" si="2"/>
        <v>0.93075684380032209</v>
      </c>
      <c r="F14" s="91">
        <f t="shared" si="2"/>
        <v>0.98967026256869528</v>
      </c>
      <c r="G14" s="91">
        <f t="shared" si="2"/>
        <v>1.0068898143863436</v>
      </c>
      <c r="H14" s="91">
        <f t="shared" si="2"/>
        <v>1.009446969310116</v>
      </c>
      <c r="I14" s="91">
        <f t="shared" si="2"/>
        <v>0.99180493727235941</v>
      </c>
      <c r="J14" s="91">
        <f t="shared" si="2"/>
        <v>0.99699071712740994</v>
      </c>
      <c r="K14" s="91">
        <f t="shared" si="2"/>
        <v>0.98787537729574859</v>
      </c>
      <c r="L14" s="91">
        <f t="shared" si="2"/>
        <v>1.0017607457276023</v>
      </c>
      <c r="M14" s="91">
        <f t="shared" si="2"/>
        <v>0.99875930521091805</v>
      </c>
      <c r="N14" s="92">
        <f t="shared" si="2"/>
        <v>0.99699792960662525</v>
      </c>
      <c r="O14" s="92">
        <f t="shared" si="2"/>
        <v>1.0090333298722873</v>
      </c>
      <c r="P14" s="92">
        <f t="shared" si="2"/>
        <v>0.92112574603827946</v>
      </c>
      <c r="Q14" s="92">
        <f t="shared" si="2"/>
        <v>1.0060325085181254</v>
      </c>
      <c r="R14" s="92">
        <f t="shared" si="2"/>
        <v>0.99267114541113777</v>
      </c>
      <c r="S14" s="92">
        <f t="shared" si="2"/>
        <v>0.99429498294088037</v>
      </c>
      <c r="T14" s="92">
        <f t="shared" si="2"/>
        <v>0.96917365134724631</v>
      </c>
      <c r="U14" s="92">
        <f t="shared" si="2"/>
        <v>0.99088745719426552</v>
      </c>
      <c r="V14" s="92">
        <f t="shared" si="2"/>
        <v>1.0046274601686973</v>
      </c>
      <c r="W14" s="92">
        <f t="shared" si="2"/>
        <v>0.99259518395428847</v>
      </c>
      <c r="X14" s="92">
        <f t="shared" si="2"/>
        <v>0.97139332706766901</v>
      </c>
      <c r="Y14" s="92">
        <f t="shared" si="2"/>
        <v>0.99625083146882765</v>
      </c>
      <c r="Z14" s="92">
        <f t="shared" si="2"/>
        <v>0.96667678300455229</v>
      </c>
      <c r="AA14" s="92">
        <f t="shared" si="2"/>
        <v>1.0637950521160366</v>
      </c>
      <c r="AB14" s="92">
        <f t="shared" si="2"/>
        <v>0.96948412229961045</v>
      </c>
      <c r="AC14" s="92">
        <f t="shared" si="2"/>
        <v>0.99853881278538803</v>
      </c>
      <c r="AD14" s="92">
        <f t="shared" si="2"/>
        <v>0.97189195780745075</v>
      </c>
      <c r="AE14" s="92">
        <f t="shared" si="2"/>
        <v>1.0005018820577165</v>
      </c>
      <c r="AF14" s="92">
        <f t="shared" si="2"/>
        <v>0.97441685477802853</v>
      </c>
      <c r="AG14" s="92">
        <f t="shared" si="2"/>
        <v>1.0303088803088802</v>
      </c>
    </row>
    <row r="15" spans="1:33" x14ac:dyDescent="0.25">
      <c r="A15" s="84" t="s">
        <v>41</v>
      </c>
      <c r="B15" s="81"/>
      <c r="C15" s="93">
        <f t="shared" si="2"/>
        <v>1.0120524804858952</v>
      </c>
      <c r="D15" s="93">
        <f t="shared" si="2"/>
        <v>0.82431957240312259</v>
      </c>
      <c r="E15" s="93">
        <f t="shared" si="2"/>
        <v>1.1466029633421495</v>
      </c>
      <c r="F15" s="93">
        <f t="shared" si="2"/>
        <v>0.99084776030557076</v>
      </c>
      <c r="G15" s="93">
        <f t="shared" si="2"/>
        <v>0.99584470199504371</v>
      </c>
      <c r="H15" s="93">
        <f t="shared" si="2"/>
        <v>0.99311263605057432</v>
      </c>
      <c r="I15" s="93">
        <f t="shared" si="2"/>
        <v>0.98240907135083144</v>
      </c>
      <c r="J15" s="93">
        <f t="shared" si="2"/>
        <v>1.0068016695006956</v>
      </c>
      <c r="K15" s="93">
        <f t="shared" si="2"/>
        <v>0.99667332002661335</v>
      </c>
      <c r="L15" s="93">
        <f t="shared" si="2"/>
        <v>1.0014378145219267</v>
      </c>
      <c r="M15" s="93">
        <f t="shared" si="2"/>
        <v>0.99371859296482423</v>
      </c>
      <c r="N15" s="94">
        <f t="shared" si="2"/>
        <v>1.0033282592430144</v>
      </c>
      <c r="O15" s="94">
        <f t="shared" si="2"/>
        <v>0.99637420283892209</v>
      </c>
      <c r="P15" s="94">
        <f t="shared" si="2"/>
        <v>0.94071799107027654</v>
      </c>
      <c r="Q15" s="94">
        <f t="shared" si="2"/>
        <v>1.0064471879286694</v>
      </c>
      <c r="R15" s="94">
        <f t="shared" si="2"/>
        <v>0.99364863023033922</v>
      </c>
      <c r="S15" s="94">
        <f t="shared" si="2"/>
        <v>1.0088609678481291</v>
      </c>
      <c r="T15" s="94">
        <f t="shared" si="2"/>
        <v>1.0371447994561522</v>
      </c>
      <c r="U15" s="94">
        <f t="shared" si="2"/>
        <v>0.99981647046485411</v>
      </c>
      <c r="V15" s="94">
        <f t="shared" si="2"/>
        <v>1.0256988514186813</v>
      </c>
      <c r="W15" s="94">
        <f t="shared" si="2"/>
        <v>0.99639515263077161</v>
      </c>
      <c r="X15" s="94">
        <f t="shared" si="2"/>
        <v>1.0304826418289585</v>
      </c>
      <c r="Y15" s="94">
        <f t="shared" si="2"/>
        <v>1.0075197330743757</v>
      </c>
      <c r="Z15" s="94">
        <f t="shared" si="2"/>
        <v>0.98840916392753875</v>
      </c>
      <c r="AA15" s="94">
        <f t="shared" si="2"/>
        <v>1.0329799469920489</v>
      </c>
      <c r="AB15" s="94">
        <f t="shared" si="2"/>
        <v>0.96223948878077115</v>
      </c>
      <c r="AC15" s="94">
        <f t="shared" si="2"/>
        <v>0.98679344955097736</v>
      </c>
      <c r="AD15" s="94">
        <f t="shared" si="2"/>
        <v>1.0158050372183134</v>
      </c>
      <c r="AE15" s="94">
        <f t="shared" si="2"/>
        <v>1.0004768118851637</v>
      </c>
      <c r="AF15" s="94">
        <f t="shared" si="2"/>
        <v>0.99282614693857085</v>
      </c>
      <c r="AG15" s="94">
        <f t="shared" si="2"/>
        <v>1.0223086834592354</v>
      </c>
    </row>
    <row r="16" spans="1:33" x14ac:dyDescent="0.25">
      <c r="A16" s="84" t="s">
        <v>42</v>
      </c>
      <c r="B16" s="81"/>
      <c r="C16" s="93">
        <f t="shared" si="2"/>
        <v>0.95301875128786318</v>
      </c>
      <c r="D16" s="93">
        <f t="shared" si="2"/>
        <v>1.0745945945945945</v>
      </c>
      <c r="E16" s="93">
        <f t="shared" si="2"/>
        <v>1.2742454728370223</v>
      </c>
      <c r="F16" s="93">
        <f t="shared" si="2"/>
        <v>1.0039475761882204</v>
      </c>
      <c r="G16" s="93">
        <f t="shared" si="2"/>
        <v>1.0009436929852156</v>
      </c>
      <c r="H16" s="93">
        <f t="shared" si="2"/>
        <v>0.9638592080452546</v>
      </c>
      <c r="I16" s="93">
        <f t="shared" si="2"/>
        <v>0.98972937724160404</v>
      </c>
      <c r="J16" s="93">
        <f t="shared" si="2"/>
        <v>1.0034590676988964</v>
      </c>
      <c r="K16" s="93">
        <f t="shared" si="2"/>
        <v>0.98736047275114902</v>
      </c>
      <c r="L16" s="93">
        <f t="shared" si="2"/>
        <v>0.98237738985868661</v>
      </c>
      <c r="M16" s="93">
        <f t="shared" si="2"/>
        <v>0.9580301235403621</v>
      </c>
      <c r="N16" s="94">
        <f t="shared" si="2"/>
        <v>0.97738915385974223</v>
      </c>
      <c r="O16" s="94">
        <f t="shared" si="2"/>
        <v>0.96656425085848541</v>
      </c>
      <c r="P16" s="94">
        <f t="shared" si="2"/>
        <v>0.99102468212415851</v>
      </c>
      <c r="Q16" s="94">
        <f t="shared" si="2"/>
        <v>0.98094339622641513</v>
      </c>
      <c r="R16" s="94">
        <f t="shared" si="2"/>
        <v>0.96672437007116752</v>
      </c>
      <c r="S16" s="94">
        <f t="shared" si="2"/>
        <v>0.94966175885395943</v>
      </c>
      <c r="T16" s="94">
        <f t="shared" si="2"/>
        <v>1.0121516865702913</v>
      </c>
      <c r="U16" s="94">
        <f t="shared" si="2"/>
        <v>0.96004967915545425</v>
      </c>
      <c r="V16" s="94">
        <f t="shared" si="2"/>
        <v>0.93941354031910318</v>
      </c>
      <c r="W16" s="94">
        <f t="shared" si="2"/>
        <v>0.96580215744778519</v>
      </c>
      <c r="X16" s="94">
        <f t="shared" si="2"/>
        <v>0.97195817490494285</v>
      </c>
      <c r="Y16" s="94">
        <f t="shared" si="2"/>
        <v>0.98801955990220058</v>
      </c>
      <c r="Z16" s="94">
        <f t="shared" si="2"/>
        <v>0.98935906953724317</v>
      </c>
      <c r="AA16" s="94">
        <f t="shared" si="2"/>
        <v>0.9952476238119059</v>
      </c>
      <c r="AB16" s="94">
        <f t="shared" si="2"/>
        <v>0.95199798944458403</v>
      </c>
      <c r="AC16" s="94">
        <f t="shared" si="2"/>
        <v>0.96832101372756085</v>
      </c>
      <c r="AD16" s="94">
        <f t="shared" si="2"/>
        <v>0.9863685932388222</v>
      </c>
      <c r="AE16" s="94">
        <f t="shared" si="2"/>
        <v>1.0013819789939193</v>
      </c>
      <c r="AF16" s="94">
        <f t="shared" si="2"/>
        <v>1.0146287606955562</v>
      </c>
      <c r="AG16" s="94">
        <f t="shared" si="2"/>
        <v>0.97796517954298157</v>
      </c>
    </row>
    <row r="17" spans="1:33" x14ac:dyDescent="0.25">
      <c r="A17" s="84" t="s">
        <v>33</v>
      </c>
      <c r="B17" s="81"/>
      <c r="C17" s="93">
        <f t="shared" si="2"/>
        <v>1.0242998545761599</v>
      </c>
      <c r="D17" s="93">
        <f t="shared" si="2"/>
        <v>1.0918250515227845</v>
      </c>
      <c r="E17" s="93">
        <f t="shared" si="2"/>
        <v>0.7977348993288591</v>
      </c>
      <c r="F17" s="93">
        <f t="shared" si="2"/>
        <v>1.0206646335051004</v>
      </c>
      <c r="G17" s="93">
        <f t="shared" si="2"/>
        <v>0.98645098140229759</v>
      </c>
      <c r="H17" s="93">
        <f t="shared" si="2"/>
        <v>0.99399415082515152</v>
      </c>
      <c r="I17" s="93">
        <f t="shared" si="2"/>
        <v>1.0404035096936899</v>
      </c>
      <c r="J17" s="93">
        <f t="shared" si="2"/>
        <v>0.95641854358145639</v>
      </c>
      <c r="K17" s="93">
        <f t="shared" si="2"/>
        <v>1.0004224087861027</v>
      </c>
      <c r="L17" s="93">
        <f t="shared" si="2"/>
        <v>0.99556658046128677</v>
      </c>
      <c r="M17" s="93">
        <f t="shared" si="2"/>
        <v>1.0169644277156338</v>
      </c>
      <c r="N17" s="94">
        <f t="shared" si="2"/>
        <v>0.99150289318667573</v>
      </c>
      <c r="O17" s="94">
        <f t="shared" si="2"/>
        <v>1.0089379600420612</v>
      </c>
      <c r="P17" s="94">
        <f t="shared" si="2"/>
        <v>1.0342365815528922</v>
      </c>
      <c r="Q17" s="94">
        <f t="shared" si="2"/>
        <v>0.96568750944727155</v>
      </c>
      <c r="R17" s="94">
        <f t="shared" si="2"/>
        <v>1.028696650318272</v>
      </c>
      <c r="S17" s="94">
        <f t="shared" si="2"/>
        <v>1.0083688374923918</v>
      </c>
      <c r="T17" s="94">
        <f t="shared" si="2"/>
        <v>0.97545395100850063</v>
      </c>
      <c r="U17" s="94">
        <f t="shared" si="2"/>
        <v>1.014077244366524</v>
      </c>
      <c r="V17" s="94">
        <f t="shared" si="2"/>
        <v>0.97350757652801789</v>
      </c>
      <c r="W17" s="94">
        <f t="shared" si="2"/>
        <v>1.036563071297989</v>
      </c>
      <c r="X17" s="94">
        <f t="shared" si="2"/>
        <v>0.99113126732174361</v>
      </c>
      <c r="Y17" s="94">
        <f t="shared" si="2"/>
        <v>0.99217042045858961</v>
      </c>
      <c r="Z17" s="94">
        <f t="shared" si="2"/>
        <v>1.0276197796566742</v>
      </c>
      <c r="AA17" s="94">
        <f t="shared" si="2"/>
        <v>0.85105215917024046</v>
      </c>
      <c r="AB17" s="94">
        <f t="shared" si="2"/>
        <v>1.092576316868811</v>
      </c>
      <c r="AC17" s="94">
        <f t="shared" si="2"/>
        <v>1.0413471335871722</v>
      </c>
      <c r="AD17" s="94">
        <f t="shared" si="2"/>
        <v>0.98007003810897109</v>
      </c>
      <c r="AE17" s="94">
        <f t="shared" si="2"/>
        <v>0.99789816614996585</v>
      </c>
      <c r="AF17" s="94">
        <f t="shared" si="2"/>
        <v>1.0230108998999528</v>
      </c>
      <c r="AG17" s="94">
        <f t="shared" si="2"/>
        <v>0.92726991970352068</v>
      </c>
    </row>
    <row r="18" spans="1:33" x14ac:dyDescent="0.25">
      <c r="A18" s="84" t="s">
        <v>43</v>
      </c>
      <c r="B18" s="86"/>
      <c r="C18" s="95">
        <f t="shared" si="2"/>
        <v>1.0244926522043387</v>
      </c>
      <c r="D18" s="93">
        <f t="shared" si="2"/>
        <v>1.3062386156648451</v>
      </c>
      <c r="E18" s="93">
        <f t="shared" si="2"/>
        <v>0.84852710475858462</v>
      </c>
      <c r="F18" s="93">
        <f t="shared" si="2"/>
        <v>1.016228430566968</v>
      </c>
      <c r="G18" s="93">
        <f t="shared" si="2"/>
        <v>1.0258742672326664</v>
      </c>
      <c r="H18" s="93">
        <f t="shared" si="2"/>
        <v>1.0364532019704433</v>
      </c>
      <c r="I18" s="93">
        <f t="shared" si="2"/>
        <v>1.0279467680608365</v>
      </c>
      <c r="J18" s="93">
        <f t="shared" si="2"/>
        <v>1.0493804327723322</v>
      </c>
      <c r="K18" s="93">
        <f t="shared" si="2"/>
        <v>1.0377158970743743</v>
      </c>
      <c r="L18" s="93">
        <f t="shared" si="2"/>
        <v>1.0264945652173914</v>
      </c>
      <c r="M18" s="93">
        <f t="shared" si="2"/>
        <v>1.0213434811383191</v>
      </c>
      <c r="N18" s="94">
        <f t="shared" si="2"/>
        <v>1.0144176251417463</v>
      </c>
      <c r="O18" s="94">
        <f t="shared" si="2"/>
        <v>0.99824337272436936</v>
      </c>
      <c r="P18" s="94">
        <f t="shared" si="2"/>
        <v>0.73444248920172772</v>
      </c>
      <c r="Q18" s="94">
        <f t="shared" si="2"/>
        <v>1.0176432149858416</v>
      </c>
      <c r="R18" s="94">
        <f t="shared" si="2"/>
        <v>1.0083476027397262</v>
      </c>
      <c r="S18" s="95">
        <f t="shared" si="2"/>
        <v>1.0074294205052006</v>
      </c>
      <c r="T18" s="94">
        <f t="shared" si="2"/>
        <v>0.97345132743362828</v>
      </c>
      <c r="U18" s="95">
        <f t="shared" si="2"/>
        <v>1.0274891774891775</v>
      </c>
      <c r="V18" s="94">
        <f t="shared" si="2"/>
        <v>1.0467663787655361</v>
      </c>
      <c r="W18" s="96">
        <f t="shared" si="2"/>
        <v>1.0090561481183336</v>
      </c>
      <c r="X18" s="96">
        <f t="shared" si="2"/>
        <v>1.0313123254886318</v>
      </c>
      <c r="Y18" s="96">
        <f t="shared" si="2"/>
        <v>1.0110230129568747</v>
      </c>
      <c r="Z18" s="96">
        <f t="shared" si="2"/>
        <v>0.993114001530222</v>
      </c>
      <c r="AA18" s="96">
        <f t="shared" si="2"/>
        <v>1.0313944530046226</v>
      </c>
      <c r="AB18" s="96">
        <f t="shared" si="2"/>
        <v>0.98244631185807652</v>
      </c>
      <c r="AC18" s="96">
        <f t="shared" si="2"/>
        <v>1.0178673256034976</v>
      </c>
      <c r="AD18" s="96">
        <f t="shared" si="2"/>
        <v>1.0588235294117647</v>
      </c>
      <c r="AE18" s="96">
        <f t="shared" si="2"/>
        <v>1.0171075837742505</v>
      </c>
      <c r="AF18" s="96">
        <f t="shared" si="2"/>
        <v>1.0664123461071615</v>
      </c>
      <c r="AG18" s="96">
        <f t="shared" si="2"/>
        <v>1.0256910569105691</v>
      </c>
    </row>
    <row r="19" spans="1:33" x14ac:dyDescent="0.25">
      <c r="A19" s="84" t="s">
        <v>67</v>
      </c>
      <c r="B19" s="81"/>
      <c r="C19" s="93">
        <f t="shared" si="2"/>
        <v>0.98320787492762007</v>
      </c>
      <c r="D19" s="93">
        <f t="shared" si="2"/>
        <v>1.1466431095406362</v>
      </c>
      <c r="E19" s="93">
        <f t="shared" si="2"/>
        <v>1.044427324088341</v>
      </c>
      <c r="F19" s="93">
        <f t="shared" si="2"/>
        <v>0.99434472584214395</v>
      </c>
      <c r="G19" s="93">
        <f t="shared" si="2"/>
        <v>1.0019782393669634</v>
      </c>
      <c r="H19" s="93">
        <f t="shared" si="2"/>
        <v>1.0046890424481738</v>
      </c>
      <c r="I19" s="93">
        <f t="shared" si="2"/>
        <v>0.97862932940309511</v>
      </c>
      <c r="J19" s="93">
        <f t="shared" si="2"/>
        <v>1.0107931726907631</v>
      </c>
      <c r="K19" s="93">
        <f t="shared" si="2"/>
        <v>0.99875838092873104</v>
      </c>
      <c r="L19" s="93">
        <f t="shared" si="2"/>
        <v>1.0014917951268025</v>
      </c>
      <c r="M19" s="93">
        <f t="shared" si="2"/>
        <v>0.99428997020854026</v>
      </c>
      <c r="N19" s="94">
        <f t="shared" si="2"/>
        <v>1.005992509363296</v>
      </c>
      <c r="O19" s="94">
        <f t="shared" si="2"/>
        <v>0.99652519235542314</v>
      </c>
      <c r="P19" s="94">
        <f t="shared" si="2"/>
        <v>1.48667496886675</v>
      </c>
      <c r="Q19" s="94">
        <f t="shared" si="2"/>
        <v>0.99262858100184281</v>
      </c>
      <c r="R19" s="94">
        <f t="shared" si="2"/>
        <v>0.9767088607594937</v>
      </c>
      <c r="S19" s="94">
        <f t="shared" si="2"/>
        <v>0.98133748055987569</v>
      </c>
      <c r="T19" s="94">
        <f t="shared" si="2"/>
        <v>0.99471737982039088</v>
      </c>
      <c r="U19" s="94">
        <f t="shared" si="2"/>
        <v>0.98548415648787402</v>
      </c>
      <c r="V19" s="94">
        <f t="shared" si="2"/>
        <v>1.023351895096102</v>
      </c>
      <c r="W19" s="94">
        <f t="shared" si="2"/>
        <v>0.97349482183605407</v>
      </c>
      <c r="X19" s="94">
        <f t="shared" si="2"/>
        <v>0.91904075009015507</v>
      </c>
      <c r="Y19" s="94">
        <f t="shared" si="2"/>
        <v>0.98528546203649203</v>
      </c>
      <c r="Z19" s="94">
        <f t="shared" si="2"/>
        <v>1.0635205097570688</v>
      </c>
      <c r="AA19" s="94">
        <f t="shared" si="2"/>
        <v>1.0211570866878861</v>
      </c>
      <c r="AB19" s="94">
        <f t="shared" si="2"/>
        <v>1.1057939127246057</v>
      </c>
      <c r="AC19" s="94">
        <f t="shared" si="2"/>
        <v>0.97197811308240767</v>
      </c>
      <c r="AD19" s="94">
        <f t="shared" si="2"/>
        <v>0.95172296144660518</v>
      </c>
      <c r="AE19" s="94">
        <f t="shared" si="2"/>
        <v>0.99085857680587919</v>
      </c>
      <c r="AF19" s="94">
        <f t="shared" si="2"/>
        <v>0.93361070911722144</v>
      </c>
      <c r="AG19" s="94">
        <f t="shared" si="2"/>
        <v>0.99418717302848303</v>
      </c>
    </row>
    <row r="20" spans="1:33" x14ac:dyDescent="0.25">
      <c r="A20" s="84" t="s">
        <v>8</v>
      </c>
      <c r="B20" s="81"/>
      <c r="C20" s="93"/>
      <c r="D20" s="93"/>
      <c r="E20" s="93"/>
      <c r="F20" s="93"/>
      <c r="G20" s="93"/>
      <c r="H20" s="93"/>
      <c r="I20" s="93"/>
      <c r="J20" s="93"/>
      <c r="K20" s="93"/>
      <c r="L20" s="93"/>
      <c r="M20" s="93"/>
      <c r="N20" s="93"/>
      <c r="O20" s="93"/>
      <c r="P20" s="94"/>
      <c r="Q20" s="94">
        <f t="shared" si="2"/>
        <v>0.99351371386212006</v>
      </c>
      <c r="R20" s="94">
        <f t="shared" si="2"/>
        <v>0.98862152583473228</v>
      </c>
      <c r="S20" s="94">
        <f t="shared" si="2"/>
        <v>0.97849056603773588</v>
      </c>
      <c r="T20" s="94">
        <f t="shared" si="2"/>
        <v>1.0869649055148476</v>
      </c>
      <c r="U20" s="94">
        <f t="shared" si="2"/>
        <v>0.99414582224587555</v>
      </c>
      <c r="V20" s="94">
        <f t="shared" si="2"/>
        <v>1.0073162027123483</v>
      </c>
      <c r="W20" s="94">
        <f t="shared" si="2"/>
        <v>0.97395925597874233</v>
      </c>
      <c r="X20" s="94">
        <f t="shared" si="2"/>
        <v>1.0249181520552928</v>
      </c>
      <c r="Y20" s="94">
        <f t="shared" si="2"/>
        <v>0.9946761313220942</v>
      </c>
      <c r="Z20" s="94">
        <f t="shared" si="2"/>
        <v>1.0681534344335415</v>
      </c>
      <c r="AA20" s="94">
        <f t="shared" si="2"/>
        <v>1.0390846834808751</v>
      </c>
      <c r="AB20" s="94">
        <f t="shared" si="2"/>
        <v>0.99260569040347202</v>
      </c>
      <c r="AC20" s="94">
        <f t="shared" si="2"/>
        <v>0.99076923076923085</v>
      </c>
      <c r="AD20" s="94">
        <f t="shared" si="2"/>
        <v>1.1114743380189605</v>
      </c>
      <c r="AE20" s="94">
        <f t="shared" si="2"/>
        <v>0.995</v>
      </c>
      <c r="AF20" s="94">
        <f t="shared" si="2"/>
        <v>1.0220218740762637</v>
      </c>
      <c r="AG20" s="94">
        <f t="shared" si="2"/>
        <v>0.99421547360809837</v>
      </c>
    </row>
    <row r="21" spans="1:33" x14ac:dyDescent="0.25">
      <c r="A21" s="88" t="s">
        <v>35</v>
      </c>
      <c r="B21" s="89"/>
      <c r="C21" s="97">
        <f t="shared" ref="C21:P21" si="3">C10/B10</f>
        <v>1.0048223350253807</v>
      </c>
      <c r="D21" s="97">
        <f t="shared" si="3"/>
        <v>1.3341752967921192</v>
      </c>
      <c r="E21" s="97">
        <f t="shared" si="3"/>
        <v>1.0872775463839455</v>
      </c>
      <c r="F21" s="97">
        <f t="shared" si="3"/>
        <v>1.0168901271112658</v>
      </c>
      <c r="G21" s="97">
        <f t="shared" si="3"/>
        <v>1.0265410958904111</v>
      </c>
      <c r="H21" s="97">
        <f t="shared" si="3"/>
        <v>1.0385321100917431</v>
      </c>
      <c r="I21" s="97">
        <f t="shared" si="3"/>
        <v>1.0146161259235464</v>
      </c>
      <c r="J21" s="97">
        <f t="shared" si="3"/>
        <v>1.0516067753680545</v>
      </c>
      <c r="K21" s="97">
        <f t="shared" si="3"/>
        <v>1.0343218425410208</v>
      </c>
      <c r="L21" s="97">
        <f t="shared" si="3"/>
        <v>0.99068548973948478</v>
      </c>
      <c r="M21" s="97">
        <f t="shared" si="3"/>
        <v>1.0136624063464081</v>
      </c>
      <c r="N21" s="98">
        <f t="shared" si="3"/>
        <v>1.0153623188405796</v>
      </c>
      <c r="O21" s="98">
        <f t="shared" si="3"/>
        <v>1.0008564087924634</v>
      </c>
      <c r="P21" s="98">
        <f t="shared" si="3"/>
        <v>0.64803194523673702</v>
      </c>
      <c r="Q21" s="98">
        <f t="shared" si="2"/>
        <v>1.0961707746478875</v>
      </c>
      <c r="R21" s="98">
        <f t="shared" si="2"/>
        <v>1.0297129090544066</v>
      </c>
      <c r="S21" s="98">
        <f t="shared" si="2"/>
        <v>1.0103333983232601</v>
      </c>
      <c r="T21" s="98">
        <f t="shared" si="2"/>
        <v>0.86819760710150506</v>
      </c>
      <c r="U21" s="98">
        <f t="shared" si="2"/>
        <v>1.0160035563458547</v>
      </c>
      <c r="V21" s="98">
        <f t="shared" si="2"/>
        <v>0.85823670969153365</v>
      </c>
      <c r="W21" s="98">
        <f t="shared" si="2"/>
        <v>0.99184297731328064</v>
      </c>
      <c r="X21" s="98">
        <f t="shared" si="2"/>
        <v>0.93549216139809821</v>
      </c>
      <c r="Y21" s="98">
        <f t="shared" si="2"/>
        <v>1.0032967032967033</v>
      </c>
      <c r="Z21" s="98">
        <f t="shared" si="2"/>
        <v>0.96056955093099672</v>
      </c>
      <c r="AA21" s="98">
        <f t="shared" si="2"/>
        <v>1.0456100342075256</v>
      </c>
      <c r="AB21" s="98">
        <f t="shared" si="2"/>
        <v>1.0684296619411122</v>
      </c>
      <c r="AC21" s="98">
        <f t="shared" si="2"/>
        <v>1.0079101811686655</v>
      </c>
      <c r="AD21" s="98">
        <f t="shared" si="2"/>
        <v>0.88987341772151896</v>
      </c>
      <c r="AE21" s="98">
        <f t="shared" si="2"/>
        <v>0.99857752489331431</v>
      </c>
      <c r="AF21" s="98">
        <f t="shared" si="2"/>
        <v>1.0111111111111111</v>
      </c>
      <c r="AG21" s="98">
        <f t="shared" si="2"/>
        <v>1.014370245139476</v>
      </c>
    </row>
    <row r="23" spans="1:33" x14ac:dyDescent="0.25">
      <c r="B23" s="76" t="s">
        <v>69</v>
      </c>
      <c r="C23" s="76" t="s">
        <v>70</v>
      </c>
      <c r="D23" s="76" t="s">
        <v>71</v>
      </c>
    </row>
    <row r="24" spans="1:33" x14ac:dyDescent="0.25">
      <c r="A24" s="82" t="s">
        <v>40</v>
      </c>
      <c r="B24" s="91">
        <f>GEOMEAN(C14:S14)-1</f>
        <v>-6.9099443351822165E-3</v>
      </c>
      <c r="C24" s="91">
        <f>GEOMEAN(S14:AG14)-1</f>
        <v>-7.3297291298506373E-3</v>
      </c>
      <c r="D24" s="91">
        <f>GEOMEAN(C14:AG14)-1</f>
        <v>-7.1519245277543719E-3</v>
      </c>
    </row>
    <row r="25" spans="1:33" x14ac:dyDescent="0.25">
      <c r="A25" s="84" t="s">
        <v>41</v>
      </c>
      <c r="B25" s="93">
        <f t="shared" ref="B25:B31" si="4">GEOMEAN(C15:S15)-1</f>
        <v>-7.9910004203986862E-3</v>
      </c>
      <c r="C25" s="93">
        <f t="shared" ref="C25:C31" si="5">GEOMEAN(S15:AG15)-1</f>
        <v>6.9853755960664898E-3</v>
      </c>
      <c r="D25" s="93">
        <f t="shared" ref="D25:D31" si="6">GEOMEAN(C15:AG15)-1</f>
        <v>-1.3152075633965365E-3</v>
      </c>
    </row>
    <row r="26" spans="1:33" x14ac:dyDescent="0.25">
      <c r="A26" s="84" t="s">
        <v>42</v>
      </c>
      <c r="B26" s="93">
        <f t="shared" si="4"/>
        <v>-9.7728875370839408E-4</v>
      </c>
      <c r="C26" s="93">
        <f t="shared" si="5"/>
        <v>-2.2091035418557059E-2</v>
      </c>
      <c r="D26" s="93">
        <f t="shared" si="6"/>
        <v>-9.6324395620779324E-3</v>
      </c>
    </row>
    <row r="27" spans="1:33" x14ac:dyDescent="0.25">
      <c r="A27" s="84" t="s">
        <v>33</v>
      </c>
      <c r="B27" s="93">
        <f t="shared" si="4"/>
        <v>-4.0939717357643124E-3</v>
      </c>
      <c r="C27" s="93">
        <f t="shared" si="5"/>
        <v>-5.9969954488638955E-3</v>
      </c>
      <c r="D27" s="93">
        <f t="shared" si="6"/>
        <v>-5.4143259389098919E-3</v>
      </c>
    </row>
    <row r="28" spans="1:33" x14ac:dyDescent="0.25">
      <c r="A28" s="84" t="s">
        <v>43</v>
      </c>
      <c r="B28" s="93">
        <f t="shared" si="4"/>
        <v>6.0011688471908187E-3</v>
      </c>
      <c r="C28" s="93">
        <f t="shared" si="5"/>
        <v>1.9651835510297477E-2</v>
      </c>
      <c r="D28" s="93">
        <f t="shared" si="6"/>
        <v>1.2537017726642175E-2</v>
      </c>
    </row>
    <row r="29" spans="1:33" x14ac:dyDescent="0.25">
      <c r="A29" s="84" t="s">
        <v>67</v>
      </c>
      <c r="B29" s="93">
        <f t="shared" si="4"/>
        <v>2.9681509213261403E-2</v>
      </c>
      <c r="C29" s="93">
        <f t="shared" si="5"/>
        <v>-7.9888151483806791E-3</v>
      </c>
      <c r="D29" s="93">
        <f t="shared" si="6"/>
        <v>1.284853870770819E-2</v>
      </c>
    </row>
    <row r="30" spans="1:33" x14ac:dyDescent="0.25">
      <c r="A30" s="84" t="s">
        <v>8</v>
      </c>
      <c r="B30" s="93">
        <f t="shared" si="4"/>
        <v>-1.3144595627156641E-2</v>
      </c>
      <c r="C30" s="93">
        <f t="shared" si="5"/>
        <v>1.7496964325523834E-2</v>
      </c>
      <c r="D30" s="93">
        <f t="shared" si="6"/>
        <v>1.4351042973029138E-2</v>
      </c>
    </row>
    <row r="31" spans="1:33" x14ac:dyDescent="0.25">
      <c r="A31" s="88" t="s">
        <v>35</v>
      </c>
      <c r="B31" s="97">
        <f t="shared" si="4"/>
        <v>1.6248856233510134E-2</v>
      </c>
      <c r="C31" s="97">
        <f t="shared" si="5"/>
        <v>-2.3322191349537169E-2</v>
      </c>
      <c r="D31" s="97">
        <f t="shared" si="6"/>
        <v>-2.9069562046024622E-3</v>
      </c>
    </row>
    <row r="33" spans="1:3" x14ac:dyDescent="0.25">
      <c r="A33" s="80">
        <v>2013</v>
      </c>
      <c r="B33" s="99" t="s">
        <v>50</v>
      </c>
      <c r="C33" s="99" t="s">
        <v>48</v>
      </c>
    </row>
    <row r="34" spans="1:3" x14ac:dyDescent="0.25">
      <c r="A34" s="82" t="s">
        <v>40</v>
      </c>
      <c r="B34" s="76">
        <v>0.12923999999999999</v>
      </c>
      <c r="C34" s="76">
        <v>0.15539999999999998</v>
      </c>
    </row>
    <row r="35" spans="1:3" x14ac:dyDescent="0.25">
      <c r="A35" s="84" t="s">
        <v>41</v>
      </c>
      <c r="B35" s="81">
        <v>0.46307000000000004</v>
      </c>
      <c r="C35" s="81">
        <v>0.39581000000000005</v>
      </c>
    </row>
    <row r="36" spans="1:3" x14ac:dyDescent="0.25">
      <c r="A36" s="84" t="s">
        <v>42</v>
      </c>
      <c r="B36" s="81">
        <v>2.4239999999999998E-2</v>
      </c>
      <c r="C36" s="81">
        <v>3.6760000000000001E-2</v>
      </c>
    </row>
    <row r="37" spans="1:3" x14ac:dyDescent="0.25">
      <c r="A37" s="84" t="s">
        <v>33</v>
      </c>
      <c r="B37" s="81">
        <v>0.14141000000000001</v>
      </c>
      <c r="C37" s="81">
        <v>0.19428000000000001</v>
      </c>
    </row>
    <row r="38" spans="1:3" x14ac:dyDescent="0.25">
      <c r="A38" s="84" t="s">
        <v>43</v>
      </c>
      <c r="B38" s="81">
        <v>0.11445</v>
      </c>
      <c r="C38" s="81">
        <v>6.1500000000000006E-2</v>
      </c>
    </row>
    <row r="39" spans="1:3" x14ac:dyDescent="0.25">
      <c r="A39" s="84" t="s">
        <v>67</v>
      </c>
      <c r="B39" s="81">
        <v>5.2359999999999997E-2</v>
      </c>
      <c r="C39" s="81">
        <v>5.1609999999999996E-2</v>
      </c>
    </row>
    <row r="40" spans="1:3" x14ac:dyDescent="0.25">
      <c r="A40" s="84" t="s">
        <v>8</v>
      </c>
      <c r="B40" s="81">
        <v>4.2380000000000001E-2</v>
      </c>
      <c r="C40" s="81">
        <v>6.9150000000000003E-2</v>
      </c>
    </row>
    <row r="41" spans="1:3" x14ac:dyDescent="0.25">
      <c r="A41" s="88" t="s">
        <v>35</v>
      </c>
      <c r="B41" s="89">
        <v>3.286E-2</v>
      </c>
      <c r="C41" s="89">
        <v>3.5490000000000001E-2</v>
      </c>
    </row>
  </sheetData>
  <hyperlinks>
    <hyperlink ref="D1" r:id="rId1" location="v=onepage&amp;q=BLS%20CPI%20relative%20importanc" display="https://books.google.com/books?id=iYHfO_4sxOAC&amp;pg=PA1&amp;lpg=PA1&amp;dq=BLS+CPI+relative+importance+1985&amp;source=bl&amp;ots=qfMjeI0Bnh&amp;sig=wsHm92hR5OZ4lZVibmWSI4D2IVo&amp;hl=en&amp;sa=X&amp;ved=0CFMQ6AEwB2oVChMIodWwz7q1xwIVxFs-Ch0qjQwC - v=onepage&amp;q=BLS%20CPI%20relative%20importan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RowHeight="15" x14ac:dyDescent="0.25"/>
  <sheetData>
    <row r="1" spans="1:1" x14ac:dyDescent="0.25">
      <c r="A1" t="s">
        <v>75</v>
      </c>
    </row>
    <row r="2" spans="1:1" x14ac:dyDescent="0.25">
      <c r="A2" t="s">
        <v>39</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heetViews>
  <sheetFormatPr defaultRowHeight="15" x14ac:dyDescent="0.25"/>
  <cols>
    <col min="1" max="1" width="10.85546875" customWidth="1"/>
  </cols>
  <sheetData>
    <row r="1" spans="1:1" ht="15.75" x14ac:dyDescent="0.25">
      <c r="A1" s="172" t="s">
        <v>94</v>
      </c>
    </row>
    <row r="20" spans="1:4" x14ac:dyDescent="0.25">
      <c r="A20" s="181" t="s">
        <v>95</v>
      </c>
    </row>
    <row r="21" spans="1:4" x14ac:dyDescent="0.25">
      <c r="A21" s="183" t="s">
        <v>91</v>
      </c>
    </row>
    <row r="25" spans="1:4" x14ac:dyDescent="0.25">
      <c r="A25" s="111"/>
      <c r="B25" s="111" t="s">
        <v>92</v>
      </c>
      <c r="C25" s="112" t="s">
        <v>96</v>
      </c>
      <c r="D25" s="111" t="s">
        <v>99</v>
      </c>
    </row>
    <row r="26" spans="1:4" x14ac:dyDescent="0.25">
      <c r="A26" s="185" t="s">
        <v>51</v>
      </c>
      <c r="B26" s="41">
        <v>3.7806853292112752E-3</v>
      </c>
      <c r="C26" s="41">
        <v>7.1668887648668189E-4</v>
      </c>
      <c r="D26" s="41">
        <v>2.5287906872821786E-3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heetViews>
  <sheetFormatPr defaultRowHeight="15" x14ac:dyDescent="0.25"/>
  <cols>
    <col min="1" max="1" width="14.140625" customWidth="1"/>
    <col min="2" max="2" width="11.5703125" customWidth="1"/>
  </cols>
  <sheetData>
    <row r="1" spans="1:1" ht="15.75" x14ac:dyDescent="0.25">
      <c r="A1" s="172" t="s">
        <v>98</v>
      </c>
    </row>
    <row r="20" spans="1:4" x14ac:dyDescent="0.25">
      <c r="A20" s="182" t="s">
        <v>90</v>
      </c>
    </row>
    <row r="21" spans="1:4" x14ac:dyDescent="0.25">
      <c r="A21" s="181" t="s">
        <v>97</v>
      </c>
    </row>
    <row r="22" spans="1:4" x14ac:dyDescent="0.25">
      <c r="A22" s="183" t="s">
        <v>91</v>
      </c>
    </row>
    <row r="24" spans="1:4" ht="15.75" x14ac:dyDescent="0.25">
      <c r="A24" s="186"/>
      <c r="B24" s="186" t="s">
        <v>92</v>
      </c>
      <c r="C24" s="186" t="s">
        <v>96</v>
      </c>
    </row>
    <row r="25" spans="1:4" ht="15.75" x14ac:dyDescent="0.25">
      <c r="A25" s="186" t="s">
        <v>37</v>
      </c>
      <c r="B25" s="187">
        <v>1.4677600308508499E-3</v>
      </c>
      <c r="C25" s="187">
        <v>7.6883117586572637E-4</v>
      </c>
      <c r="D25" s="145"/>
    </row>
    <row r="26" spans="1:4" ht="15.75" x14ac:dyDescent="0.25">
      <c r="A26" s="186" t="s">
        <v>33</v>
      </c>
      <c r="B26" s="187">
        <v>4.1405606515797862E-4</v>
      </c>
      <c r="C26" s="187">
        <v>0</v>
      </c>
      <c r="D26" s="14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workbookViewId="0">
      <pane ySplit="11" topLeftCell="A27" activePane="bottomLeft" state="frozen"/>
      <selection activeCell="O31" sqref="O31"/>
      <selection pane="bottomLeft" activeCell="O31" sqref="O31"/>
    </sheetView>
  </sheetViews>
  <sheetFormatPr defaultRowHeight="15" x14ac:dyDescent="0.25"/>
  <cols>
    <col min="1" max="1" width="20" style="50" customWidth="1"/>
    <col min="2" max="15" width="8" style="50" customWidth="1"/>
    <col min="16" max="16" width="10.28515625" style="50" bestFit="1" customWidth="1"/>
    <col min="17" max="255" width="8" style="50" customWidth="1"/>
    <col min="256" max="16384" width="9.140625" style="50"/>
  </cols>
  <sheetData>
    <row r="1" spans="1:20" ht="15.75" x14ac:dyDescent="0.25">
      <c r="A1" s="191" t="s">
        <v>0</v>
      </c>
      <c r="B1" s="189"/>
      <c r="C1" s="189"/>
      <c r="D1" s="189"/>
      <c r="E1" s="189"/>
      <c r="F1" s="189"/>
    </row>
    <row r="2" spans="1:20" ht="15.75" x14ac:dyDescent="0.25">
      <c r="A2" s="191" t="s">
        <v>1</v>
      </c>
      <c r="B2" s="189"/>
      <c r="C2" s="189"/>
      <c r="D2" s="189"/>
      <c r="E2" s="189"/>
      <c r="F2" s="189"/>
    </row>
    <row r="3" spans="1:20" x14ac:dyDescent="0.25">
      <c r="A3" s="189"/>
      <c r="B3" s="189"/>
      <c r="C3" s="189"/>
      <c r="D3" s="189"/>
      <c r="E3" s="189"/>
      <c r="F3" s="189"/>
    </row>
    <row r="4" spans="1:20" ht="15" customHeight="1" x14ac:dyDescent="0.25">
      <c r="A4" s="51" t="s">
        <v>2</v>
      </c>
      <c r="B4" s="188" t="s">
        <v>63</v>
      </c>
      <c r="C4" s="189"/>
      <c r="D4" s="189"/>
      <c r="E4" s="189"/>
      <c r="F4" s="189"/>
    </row>
    <row r="5" spans="1:20" x14ac:dyDescent="0.25">
      <c r="A5" s="192" t="s">
        <v>4</v>
      </c>
      <c r="B5" s="189"/>
      <c r="C5" s="189"/>
      <c r="D5" s="189"/>
      <c r="E5" s="189"/>
      <c r="F5" s="189"/>
    </row>
    <row r="6" spans="1:20" ht="15" customHeight="1" x14ac:dyDescent="0.25">
      <c r="A6" s="51" t="s">
        <v>5</v>
      </c>
      <c r="B6" s="188" t="s">
        <v>6</v>
      </c>
      <c r="C6" s="189"/>
      <c r="D6" s="189"/>
      <c r="E6" s="189"/>
      <c r="F6" s="189"/>
    </row>
    <row r="7" spans="1:20" ht="15" customHeight="1" x14ac:dyDescent="0.25">
      <c r="A7" s="51" t="s">
        <v>7</v>
      </c>
      <c r="B7" s="188" t="s">
        <v>64</v>
      </c>
      <c r="C7" s="189"/>
      <c r="D7" s="189"/>
      <c r="E7" s="189"/>
      <c r="F7" s="189"/>
    </row>
    <row r="8" spans="1:20" ht="15" customHeight="1" x14ac:dyDescent="0.25">
      <c r="A8" s="51" t="s">
        <v>9</v>
      </c>
      <c r="B8" s="188" t="s">
        <v>28</v>
      </c>
      <c r="C8" s="189"/>
      <c r="D8" s="189"/>
      <c r="E8" s="189"/>
      <c r="F8" s="189"/>
    </row>
    <row r="9" spans="1:20" x14ac:dyDescent="0.25">
      <c r="A9" s="51" t="s">
        <v>11</v>
      </c>
      <c r="B9" s="190" t="s">
        <v>38</v>
      </c>
      <c r="C9" s="189"/>
      <c r="D9" s="189"/>
      <c r="E9" s="189"/>
      <c r="F9" s="189"/>
      <c r="P9" s="151"/>
    </row>
    <row r="10" spans="1:20" x14ac:dyDescent="0.25">
      <c r="P10" s="151"/>
    </row>
    <row r="11" spans="1:20" ht="27" thickBot="1" x14ac:dyDescent="0.3">
      <c r="A11" s="9" t="s">
        <v>13</v>
      </c>
      <c r="B11" s="9" t="s">
        <v>14</v>
      </c>
      <c r="C11" s="9" t="s">
        <v>15</v>
      </c>
      <c r="D11" s="9" t="s">
        <v>16</v>
      </c>
      <c r="E11" s="9" t="s">
        <v>17</v>
      </c>
      <c r="F11" s="9" t="s">
        <v>18</v>
      </c>
      <c r="G11" s="9" t="s">
        <v>19</v>
      </c>
      <c r="H11" s="9" t="s">
        <v>20</v>
      </c>
      <c r="I11" s="9" t="s">
        <v>21</v>
      </c>
      <c r="J11" s="9" t="s">
        <v>22</v>
      </c>
      <c r="K11" s="9" t="s">
        <v>23</v>
      </c>
      <c r="L11" s="9" t="s">
        <v>24</v>
      </c>
      <c r="M11" s="9" t="s">
        <v>25</v>
      </c>
      <c r="N11" s="56" t="s">
        <v>39</v>
      </c>
      <c r="O11" s="9" t="s">
        <v>62</v>
      </c>
      <c r="P11" s="152"/>
      <c r="Q11"/>
      <c r="R11"/>
      <c r="S11"/>
      <c r="T11"/>
    </row>
    <row r="12" spans="1:20" ht="15.75" thickTop="1" x14ac:dyDescent="0.25">
      <c r="A12" s="10">
        <v>1982</v>
      </c>
      <c r="B12" s="11">
        <v>94.7</v>
      </c>
      <c r="C12" s="11">
        <v>95</v>
      </c>
      <c r="D12" s="11">
        <v>94.8</v>
      </c>
      <c r="E12" s="11">
        <v>95.2</v>
      </c>
      <c r="F12" s="11">
        <v>96.2</v>
      </c>
      <c r="G12" s="11">
        <v>97.4</v>
      </c>
      <c r="H12" s="11">
        <v>98</v>
      </c>
      <c r="I12" s="11">
        <v>98.2</v>
      </c>
      <c r="J12" s="11">
        <v>98.3</v>
      </c>
      <c r="K12" s="11">
        <v>98.6</v>
      </c>
      <c r="L12" s="11">
        <v>98.4</v>
      </c>
      <c r="M12" s="11">
        <v>98</v>
      </c>
      <c r="N12" s="59">
        <f t="shared" ref="N12:N45" si="0">AVERAGE(B12:M12)</f>
        <v>96.899999999999991</v>
      </c>
      <c r="O12" s="11">
        <f>AVERAGE(H12:J12)</f>
        <v>98.166666666666671</v>
      </c>
      <c r="P12" s="152"/>
      <c r="Q12"/>
      <c r="R12"/>
      <c r="S12"/>
      <c r="T12"/>
    </row>
    <row r="13" spans="1:20" x14ac:dyDescent="0.25">
      <c r="A13" s="10">
        <v>1983</v>
      </c>
      <c r="B13" s="11">
        <v>98.1</v>
      </c>
      <c r="C13" s="11">
        <v>98.1</v>
      </c>
      <c r="D13" s="11">
        <v>98.4</v>
      </c>
      <c r="E13" s="11">
        <v>99</v>
      </c>
      <c r="F13" s="11">
        <v>99.5</v>
      </c>
      <c r="G13" s="11">
        <v>99.8</v>
      </c>
      <c r="H13" s="11">
        <v>100.1</v>
      </c>
      <c r="I13" s="11">
        <v>100.5</v>
      </c>
      <c r="J13" s="11">
        <v>101</v>
      </c>
      <c r="K13" s="11">
        <v>101.2</v>
      </c>
      <c r="L13" s="11">
        <v>101.2</v>
      </c>
      <c r="M13" s="11">
        <v>101.2</v>
      </c>
      <c r="N13" s="59">
        <f t="shared" si="0"/>
        <v>99.841666666666683</v>
      </c>
      <c r="O13" s="11">
        <f t="shared" ref="O13:O42" si="1">AVERAGE(H13:J13)</f>
        <v>100.53333333333335</v>
      </c>
      <c r="P13" s="161">
        <f>O13/O12-1</f>
        <v>2.4108658743633438E-2</v>
      </c>
      <c r="Q13"/>
      <c r="R13"/>
      <c r="S13"/>
      <c r="T13"/>
    </row>
    <row r="14" spans="1:20" x14ac:dyDescent="0.25">
      <c r="A14" s="10">
        <v>1984</v>
      </c>
      <c r="B14" s="11">
        <v>101.6</v>
      </c>
      <c r="C14" s="11">
        <v>101.8</v>
      </c>
      <c r="D14" s="11">
        <v>101.8</v>
      </c>
      <c r="E14" s="11">
        <v>102.1</v>
      </c>
      <c r="F14" s="11">
        <v>102.5</v>
      </c>
      <c r="G14" s="11">
        <v>102.8</v>
      </c>
      <c r="H14" s="11">
        <v>103.2</v>
      </c>
      <c r="I14" s="11">
        <v>104.2</v>
      </c>
      <c r="J14" s="11">
        <v>104.8</v>
      </c>
      <c r="K14" s="11">
        <v>104.8</v>
      </c>
      <c r="L14" s="11">
        <v>104.7</v>
      </c>
      <c r="M14" s="11">
        <v>104.8</v>
      </c>
      <c r="N14" s="59">
        <f t="shared" si="0"/>
        <v>103.25833333333333</v>
      </c>
      <c r="O14" s="11">
        <f t="shared" si="1"/>
        <v>104.06666666666666</v>
      </c>
      <c r="P14" s="161">
        <f t="shared" ref="P14:P44" si="2">O14/O13-1</f>
        <v>3.5145888594164232E-2</v>
      </c>
      <c r="Q14"/>
      <c r="R14"/>
      <c r="S14"/>
      <c r="T14"/>
    </row>
    <row r="15" spans="1:20" x14ac:dyDescent="0.25">
      <c r="A15" s="10">
        <v>1985</v>
      </c>
      <c r="B15" s="11">
        <v>104.9</v>
      </c>
      <c r="C15" s="11">
        <v>105.4</v>
      </c>
      <c r="D15" s="11">
        <v>105.9</v>
      </c>
      <c r="E15" s="11">
        <v>106.3</v>
      </c>
      <c r="F15" s="11">
        <v>106.7</v>
      </c>
      <c r="G15" s="11">
        <v>107</v>
      </c>
      <c r="H15" s="11">
        <v>107.1</v>
      </c>
      <c r="I15" s="11">
        <v>107.3</v>
      </c>
      <c r="J15" s="11">
        <v>107.6</v>
      </c>
      <c r="K15" s="11">
        <v>107.9</v>
      </c>
      <c r="L15" s="11">
        <v>108.3</v>
      </c>
      <c r="M15" s="11">
        <v>108.6</v>
      </c>
      <c r="N15" s="59">
        <f t="shared" si="0"/>
        <v>106.91666666666667</v>
      </c>
      <c r="O15" s="11">
        <f t="shared" si="1"/>
        <v>107.33333333333333</v>
      </c>
      <c r="P15" s="161">
        <f t="shared" si="2"/>
        <v>3.1390134529148073E-2</v>
      </c>
      <c r="Q15"/>
      <c r="R15"/>
      <c r="S15"/>
      <c r="T15"/>
    </row>
    <row r="16" spans="1:20" x14ac:dyDescent="0.25">
      <c r="A16" s="10">
        <v>1986</v>
      </c>
      <c r="B16" s="11">
        <v>108.9</v>
      </c>
      <c r="C16" s="11">
        <v>108.5</v>
      </c>
      <c r="D16" s="11">
        <v>107.9</v>
      </c>
      <c r="E16" s="11">
        <v>107.6</v>
      </c>
      <c r="F16" s="11">
        <v>107.9</v>
      </c>
      <c r="G16" s="11">
        <v>108.4</v>
      </c>
      <c r="H16" s="11">
        <v>108.4</v>
      </c>
      <c r="I16" s="11">
        <v>108.6</v>
      </c>
      <c r="J16" s="11">
        <v>109.1</v>
      </c>
      <c r="K16" s="11">
        <v>109.1</v>
      </c>
      <c r="L16" s="11">
        <v>109.2</v>
      </c>
      <c r="M16" s="11">
        <v>109.3</v>
      </c>
      <c r="N16" s="59">
        <f t="shared" si="0"/>
        <v>108.57499999999999</v>
      </c>
      <c r="O16" s="11">
        <f t="shared" si="1"/>
        <v>108.7</v>
      </c>
      <c r="P16" s="161">
        <f t="shared" si="2"/>
        <v>1.2732919254658359E-2</v>
      </c>
      <c r="Q16"/>
      <c r="R16"/>
      <c r="S16"/>
      <c r="T16"/>
    </row>
    <row r="17" spans="1:20" x14ac:dyDescent="0.25">
      <c r="A17" s="10">
        <v>1987</v>
      </c>
      <c r="B17" s="11">
        <v>110</v>
      </c>
      <c r="C17" s="11">
        <v>110.5</v>
      </c>
      <c r="D17" s="11">
        <v>111</v>
      </c>
      <c r="E17" s="11">
        <v>111.6</v>
      </c>
      <c r="F17" s="11">
        <v>111.9</v>
      </c>
      <c r="G17" s="11">
        <v>112.4</v>
      </c>
      <c r="H17" s="11">
        <v>112.7</v>
      </c>
      <c r="I17" s="11">
        <v>113.3</v>
      </c>
      <c r="J17" s="11">
        <v>113.8</v>
      </c>
      <c r="K17" s="11">
        <v>114.1</v>
      </c>
      <c r="L17" s="11">
        <v>114.3</v>
      </c>
      <c r="M17" s="11">
        <v>114.2</v>
      </c>
      <c r="N17" s="59">
        <f t="shared" si="0"/>
        <v>112.48333333333333</v>
      </c>
      <c r="O17" s="11">
        <f t="shared" si="1"/>
        <v>113.26666666666667</v>
      </c>
      <c r="P17" s="161">
        <f t="shared" si="2"/>
        <v>4.201165286721853E-2</v>
      </c>
      <c r="Q17"/>
      <c r="R17"/>
      <c r="S17"/>
      <c r="T17"/>
    </row>
    <row r="18" spans="1:20" x14ac:dyDescent="0.25">
      <c r="A18" s="10">
        <v>1988</v>
      </c>
      <c r="B18" s="11">
        <v>114.5</v>
      </c>
      <c r="C18" s="11">
        <v>114.7</v>
      </c>
      <c r="D18" s="11">
        <v>115.1</v>
      </c>
      <c r="E18" s="11">
        <v>115.7</v>
      </c>
      <c r="F18" s="11">
        <v>116.2</v>
      </c>
      <c r="G18" s="11">
        <v>116.7</v>
      </c>
      <c r="H18" s="11">
        <v>117.2</v>
      </c>
      <c r="I18" s="11">
        <v>117.7</v>
      </c>
      <c r="J18" s="11">
        <v>118.5</v>
      </c>
      <c r="K18" s="11">
        <v>118.9</v>
      </c>
      <c r="L18" s="11">
        <v>119</v>
      </c>
      <c r="M18" s="11">
        <v>119.2</v>
      </c>
      <c r="N18" s="59">
        <f t="shared" si="0"/>
        <v>116.95000000000003</v>
      </c>
      <c r="O18" s="11">
        <f t="shared" si="1"/>
        <v>117.8</v>
      </c>
      <c r="P18" s="161">
        <f t="shared" si="2"/>
        <v>4.0023543260741645E-2</v>
      </c>
      <c r="Q18"/>
      <c r="R18"/>
      <c r="S18"/>
      <c r="T18"/>
    </row>
    <row r="19" spans="1:20" x14ac:dyDescent="0.25">
      <c r="A19" s="10">
        <v>1989</v>
      </c>
      <c r="B19" s="11">
        <v>119.7</v>
      </c>
      <c r="C19" s="11">
        <v>120.2</v>
      </c>
      <c r="D19" s="11">
        <v>120.8</v>
      </c>
      <c r="E19" s="11">
        <v>121.8</v>
      </c>
      <c r="F19" s="11">
        <v>122.5</v>
      </c>
      <c r="G19" s="11">
        <v>122.8</v>
      </c>
      <c r="H19" s="11">
        <v>123.2</v>
      </c>
      <c r="I19" s="11">
        <v>123.2</v>
      </c>
      <c r="J19" s="11">
        <v>123.6</v>
      </c>
      <c r="K19" s="11">
        <v>124.2</v>
      </c>
      <c r="L19" s="11">
        <v>124.4</v>
      </c>
      <c r="M19" s="11">
        <v>124.6</v>
      </c>
      <c r="N19" s="59">
        <f t="shared" si="0"/>
        <v>122.58333333333333</v>
      </c>
      <c r="O19" s="11">
        <f t="shared" si="1"/>
        <v>123.33333333333333</v>
      </c>
      <c r="P19" s="161">
        <f t="shared" si="2"/>
        <v>4.6972269383135146E-2</v>
      </c>
      <c r="Q19"/>
      <c r="R19"/>
      <c r="S19"/>
      <c r="T19"/>
    </row>
    <row r="20" spans="1:20" x14ac:dyDescent="0.25">
      <c r="A20" s="10">
        <v>1990</v>
      </c>
      <c r="B20" s="11">
        <v>125.9</v>
      </c>
      <c r="C20" s="11">
        <v>126.4</v>
      </c>
      <c r="D20" s="11">
        <v>127.1</v>
      </c>
      <c r="E20" s="11">
        <v>127.3</v>
      </c>
      <c r="F20" s="11">
        <v>127.5</v>
      </c>
      <c r="G20" s="11">
        <v>128.30000000000001</v>
      </c>
      <c r="H20" s="11">
        <v>128.69999999999999</v>
      </c>
      <c r="I20" s="11">
        <v>129.9</v>
      </c>
      <c r="J20" s="11">
        <v>131.1</v>
      </c>
      <c r="K20" s="11">
        <v>131.9</v>
      </c>
      <c r="L20" s="11">
        <v>132.19999999999999</v>
      </c>
      <c r="M20" s="11">
        <v>132.19999999999999</v>
      </c>
      <c r="N20" s="59">
        <f t="shared" si="0"/>
        <v>129.04166666666669</v>
      </c>
      <c r="O20" s="11">
        <f t="shared" si="1"/>
        <v>129.9</v>
      </c>
      <c r="P20" s="161">
        <f t="shared" si="2"/>
        <v>5.3243243243243255E-2</v>
      </c>
      <c r="Q20"/>
      <c r="R20"/>
      <c r="S20"/>
      <c r="T20"/>
    </row>
    <row r="21" spans="1:20" x14ac:dyDescent="0.25">
      <c r="A21" s="10">
        <v>1991</v>
      </c>
      <c r="B21" s="11">
        <v>132.80000000000001</v>
      </c>
      <c r="C21" s="11">
        <v>132.80000000000001</v>
      </c>
      <c r="D21" s="11">
        <v>133</v>
      </c>
      <c r="E21" s="11">
        <v>133.30000000000001</v>
      </c>
      <c r="F21" s="11">
        <v>133.80000000000001</v>
      </c>
      <c r="G21" s="11">
        <v>134.1</v>
      </c>
      <c r="H21" s="11">
        <v>134.30000000000001</v>
      </c>
      <c r="I21" s="11">
        <v>134.6</v>
      </c>
      <c r="J21" s="11">
        <v>135.19999999999999</v>
      </c>
      <c r="K21" s="11">
        <v>135.4</v>
      </c>
      <c r="L21" s="11">
        <v>135.80000000000001</v>
      </c>
      <c r="M21" s="11">
        <v>135.9</v>
      </c>
      <c r="N21" s="59">
        <f t="shared" si="0"/>
        <v>134.25000000000003</v>
      </c>
      <c r="O21" s="11">
        <f t="shared" si="1"/>
        <v>134.69999999999999</v>
      </c>
      <c r="P21" s="161">
        <f t="shared" si="2"/>
        <v>3.6951501154734334E-2</v>
      </c>
      <c r="Q21"/>
      <c r="R21"/>
      <c r="S21"/>
      <c r="T21"/>
    </row>
    <row r="22" spans="1:20" x14ac:dyDescent="0.25">
      <c r="A22" s="10">
        <v>1992</v>
      </c>
      <c r="B22" s="11">
        <v>136</v>
      </c>
      <c r="C22" s="11">
        <v>136.4</v>
      </c>
      <c r="D22" s="11">
        <v>137</v>
      </c>
      <c r="E22" s="11">
        <v>137.30000000000001</v>
      </c>
      <c r="F22" s="11">
        <v>137.6</v>
      </c>
      <c r="G22" s="11">
        <v>138.1</v>
      </c>
      <c r="H22" s="11">
        <v>138.4</v>
      </c>
      <c r="I22" s="11">
        <v>138.80000000000001</v>
      </c>
      <c r="J22" s="11">
        <v>139.1</v>
      </c>
      <c r="K22" s="11">
        <v>139.6</v>
      </c>
      <c r="L22" s="11">
        <v>139.80000000000001</v>
      </c>
      <c r="M22" s="11">
        <v>139.80000000000001</v>
      </c>
      <c r="N22" s="59">
        <f t="shared" si="0"/>
        <v>138.15833333333333</v>
      </c>
      <c r="O22" s="11">
        <f t="shared" si="1"/>
        <v>138.76666666666668</v>
      </c>
      <c r="P22" s="161">
        <f t="shared" si="2"/>
        <v>3.0190546894333314E-2</v>
      </c>
      <c r="Q22"/>
      <c r="R22"/>
      <c r="S22"/>
      <c r="T22"/>
    </row>
    <row r="23" spans="1:20" x14ac:dyDescent="0.25">
      <c r="A23" s="10">
        <v>1993</v>
      </c>
      <c r="B23" s="11">
        <v>140.30000000000001</v>
      </c>
      <c r="C23" s="11">
        <v>140.69999999999999</v>
      </c>
      <c r="D23" s="11">
        <v>141.1</v>
      </c>
      <c r="E23" s="11">
        <v>141.6</v>
      </c>
      <c r="F23" s="11">
        <v>141.9</v>
      </c>
      <c r="G23" s="11">
        <v>142</v>
      </c>
      <c r="H23" s="11">
        <v>142.1</v>
      </c>
      <c r="I23" s="11">
        <v>142.4</v>
      </c>
      <c r="J23" s="11">
        <v>142.6</v>
      </c>
      <c r="K23" s="11">
        <v>143.30000000000001</v>
      </c>
      <c r="L23" s="11">
        <v>143.4</v>
      </c>
      <c r="M23" s="11">
        <v>143.30000000000001</v>
      </c>
      <c r="N23" s="59">
        <f t="shared" si="0"/>
        <v>142.05833333333334</v>
      </c>
      <c r="O23" s="11">
        <f t="shared" si="1"/>
        <v>142.36666666666667</v>
      </c>
      <c r="P23" s="161">
        <f t="shared" si="2"/>
        <v>2.5942829690127178E-2</v>
      </c>
      <c r="Q23"/>
      <c r="R23"/>
      <c r="S23"/>
      <c r="T23"/>
    </row>
    <row r="24" spans="1:20" x14ac:dyDescent="0.25">
      <c r="A24" s="10">
        <v>1994</v>
      </c>
      <c r="B24" s="11">
        <v>143.6</v>
      </c>
      <c r="C24" s="11">
        <v>144</v>
      </c>
      <c r="D24" s="11">
        <v>144.4</v>
      </c>
      <c r="E24" s="11">
        <v>144.69999999999999</v>
      </c>
      <c r="F24" s="11">
        <v>144.9</v>
      </c>
      <c r="G24" s="11">
        <v>145.4</v>
      </c>
      <c r="H24" s="11">
        <v>145.80000000000001</v>
      </c>
      <c r="I24" s="11">
        <v>146.5</v>
      </c>
      <c r="J24" s="11">
        <v>146.9</v>
      </c>
      <c r="K24" s="11">
        <v>147</v>
      </c>
      <c r="L24" s="11">
        <v>147.30000000000001</v>
      </c>
      <c r="M24" s="11">
        <v>147.19999999999999</v>
      </c>
      <c r="N24" s="59">
        <f t="shared" si="0"/>
        <v>145.64166666666668</v>
      </c>
      <c r="O24" s="11">
        <f t="shared" si="1"/>
        <v>146.4</v>
      </c>
      <c r="P24" s="161">
        <f t="shared" si="2"/>
        <v>2.8330601732615257E-2</v>
      </c>
      <c r="Q24"/>
      <c r="R24"/>
      <c r="S24"/>
      <c r="T24"/>
    </row>
    <row r="25" spans="1:20" x14ac:dyDescent="0.25">
      <c r="A25" s="10">
        <v>1995</v>
      </c>
      <c r="B25" s="11">
        <v>147.80000000000001</v>
      </c>
      <c r="C25" s="11">
        <v>148.30000000000001</v>
      </c>
      <c r="D25" s="11">
        <v>148.69999999999999</v>
      </c>
      <c r="E25" s="11">
        <v>149.30000000000001</v>
      </c>
      <c r="F25" s="11">
        <v>149.6</v>
      </c>
      <c r="G25" s="11">
        <v>149.9</v>
      </c>
      <c r="H25" s="11">
        <v>149.9</v>
      </c>
      <c r="I25" s="11">
        <v>150.19999999999999</v>
      </c>
      <c r="J25" s="11">
        <v>150.6</v>
      </c>
      <c r="K25" s="11">
        <v>151</v>
      </c>
      <c r="L25" s="11">
        <v>150.9</v>
      </c>
      <c r="M25" s="11">
        <v>150.9</v>
      </c>
      <c r="N25" s="59">
        <f t="shared" si="0"/>
        <v>149.75833333333335</v>
      </c>
      <c r="O25" s="11">
        <f t="shared" si="1"/>
        <v>150.23333333333335</v>
      </c>
      <c r="P25" s="161">
        <f t="shared" si="2"/>
        <v>2.6183970856102023E-2</v>
      </c>
      <c r="Q25"/>
      <c r="R25"/>
      <c r="S25"/>
      <c r="T25"/>
    </row>
    <row r="26" spans="1:20" x14ac:dyDescent="0.25">
      <c r="A26" s="10">
        <v>1996</v>
      </c>
      <c r="B26" s="11">
        <v>151.69999999999999</v>
      </c>
      <c r="C26" s="11">
        <v>152.19999999999999</v>
      </c>
      <c r="D26" s="11">
        <v>152.9</v>
      </c>
      <c r="E26" s="11">
        <v>153.6</v>
      </c>
      <c r="F26" s="11">
        <v>154</v>
      </c>
      <c r="G26" s="11">
        <v>154.1</v>
      </c>
      <c r="H26" s="11">
        <v>154.30000000000001</v>
      </c>
      <c r="I26" s="11">
        <v>154.5</v>
      </c>
      <c r="J26" s="11">
        <v>155.1</v>
      </c>
      <c r="K26" s="11">
        <v>155.5</v>
      </c>
      <c r="L26" s="11">
        <v>155.9</v>
      </c>
      <c r="M26" s="11">
        <v>155.9</v>
      </c>
      <c r="N26" s="59">
        <f t="shared" si="0"/>
        <v>154.14166666666668</v>
      </c>
      <c r="O26" s="11">
        <f t="shared" si="1"/>
        <v>154.63333333333333</v>
      </c>
      <c r="P26" s="161">
        <f t="shared" si="2"/>
        <v>2.928777457288656E-2</v>
      </c>
      <c r="Q26"/>
      <c r="R26"/>
      <c r="S26"/>
      <c r="T26"/>
    </row>
    <row r="27" spans="1:20" x14ac:dyDescent="0.25">
      <c r="A27" s="10">
        <v>1997</v>
      </c>
      <c r="B27" s="11">
        <v>156.30000000000001</v>
      </c>
      <c r="C27" s="11">
        <v>156.80000000000001</v>
      </c>
      <c r="D27" s="11">
        <v>157</v>
      </c>
      <c r="E27" s="11">
        <v>157.19999999999999</v>
      </c>
      <c r="F27" s="11">
        <v>157.19999999999999</v>
      </c>
      <c r="G27" s="11">
        <v>157.4</v>
      </c>
      <c r="H27" s="11">
        <v>157.5</v>
      </c>
      <c r="I27" s="11">
        <v>157.80000000000001</v>
      </c>
      <c r="J27" s="11">
        <v>158.30000000000001</v>
      </c>
      <c r="K27" s="11">
        <v>158.5</v>
      </c>
      <c r="L27" s="11">
        <v>158.5</v>
      </c>
      <c r="M27" s="11">
        <v>158.19999999999999</v>
      </c>
      <c r="N27" s="59">
        <f t="shared" si="0"/>
        <v>157.55833333333334</v>
      </c>
      <c r="O27" s="11">
        <f t="shared" si="1"/>
        <v>157.86666666666667</v>
      </c>
      <c r="P27" s="161">
        <f t="shared" si="2"/>
        <v>2.0909678810088428E-2</v>
      </c>
      <c r="Q27"/>
      <c r="R27"/>
      <c r="S27"/>
      <c r="T27"/>
    </row>
    <row r="28" spans="1:20" x14ac:dyDescent="0.25">
      <c r="A28" s="10">
        <v>1998</v>
      </c>
      <c r="B28" s="11">
        <v>158.4</v>
      </c>
      <c r="C28" s="11">
        <v>158.5</v>
      </c>
      <c r="D28" s="11">
        <v>158.69999999999999</v>
      </c>
      <c r="E28" s="11">
        <v>159.1</v>
      </c>
      <c r="F28" s="11">
        <v>159.5</v>
      </c>
      <c r="G28" s="11">
        <v>159.69999999999999</v>
      </c>
      <c r="H28" s="11">
        <v>159.80000000000001</v>
      </c>
      <c r="I28" s="11">
        <v>160</v>
      </c>
      <c r="J28" s="11">
        <v>160.19999999999999</v>
      </c>
      <c r="K28" s="11">
        <v>160.6</v>
      </c>
      <c r="L28" s="11">
        <v>160.69999999999999</v>
      </c>
      <c r="M28" s="11">
        <v>160.69999999999999</v>
      </c>
      <c r="N28" s="59">
        <f t="shared" si="0"/>
        <v>159.65833333333333</v>
      </c>
      <c r="O28" s="11">
        <f t="shared" si="1"/>
        <v>160</v>
      </c>
      <c r="P28" s="161">
        <f t="shared" si="2"/>
        <v>1.3513513513513375E-2</v>
      </c>
      <c r="Q28"/>
      <c r="R28"/>
      <c r="S28"/>
      <c r="T28"/>
    </row>
    <row r="29" spans="1:20" x14ac:dyDescent="0.25">
      <c r="A29" s="10">
        <v>1999</v>
      </c>
      <c r="B29" s="11">
        <v>161</v>
      </c>
      <c r="C29" s="11">
        <v>161.1</v>
      </c>
      <c r="D29" s="11">
        <v>161.4</v>
      </c>
      <c r="E29" s="11">
        <v>162.69999999999999</v>
      </c>
      <c r="F29" s="11">
        <v>162.80000000000001</v>
      </c>
      <c r="G29" s="11">
        <v>162.80000000000001</v>
      </c>
      <c r="H29" s="11">
        <v>163.30000000000001</v>
      </c>
      <c r="I29" s="11">
        <v>163.80000000000001</v>
      </c>
      <c r="J29" s="11">
        <v>164.7</v>
      </c>
      <c r="K29" s="11">
        <v>165</v>
      </c>
      <c r="L29" s="11">
        <v>165.1</v>
      </c>
      <c r="M29" s="11">
        <v>165.1</v>
      </c>
      <c r="N29" s="59">
        <f t="shared" si="0"/>
        <v>163.23333333333332</v>
      </c>
      <c r="O29" s="11">
        <f t="shared" si="1"/>
        <v>163.93333333333334</v>
      </c>
      <c r="P29" s="161">
        <f t="shared" si="2"/>
        <v>2.4583333333333401E-2</v>
      </c>
      <c r="Q29"/>
      <c r="R29"/>
      <c r="S29"/>
      <c r="T29"/>
    </row>
    <row r="30" spans="1:20" x14ac:dyDescent="0.25">
      <c r="A30" s="10">
        <v>2000</v>
      </c>
      <c r="B30" s="11">
        <v>165.6</v>
      </c>
      <c r="C30" s="11">
        <v>166.5</v>
      </c>
      <c r="D30" s="11">
        <v>167.9</v>
      </c>
      <c r="E30" s="11">
        <v>168</v>
      </c>
      <c r="F30" s="11">
        <v>168.2</v>
      </c>
      <c r="G30" s="11">
        <v>169.2</v>
      </c>
      <c r="H30" s="11">
        <v>169.4</v>
      </c>
      <c r="I30" s="11">
        <v>169.3</v>
      </c>
      <c r="J30" s="11">
        <v>170.4</v>
      </c>
      <c r="K30" s="11">
        <v>170.6</v>
      </c>
      <c r="L30" s="11">
        <v>170.9</v>
      </c>
      <c r="M30" s="11">
        <v>170.7</v>
      </c>
      <c r="N30" s="59">
        <f t="shared" si="0"/>
        <v>168.89166666666668</v>
      </c>
      <c r="O30" s="11">
        <f t="shared" si="1"/>
        <v>169.70000000000002</v>
      </c>
      <c r="P30" s="161">
        <f t="shared" si="2"/>
        <v>3.5176901179341247E-2</v>
      </c>
      <c r="Q30"/>
      <c r="R30"/>
      <c r="S30"/>
      <c r="T30"/>
    </row>
    <row r="31" spans="1:20" x14ac:dyDescent="0.25">
      <c r="A31" s="10">
        <v>2001</v>
      </c>
      <c r="B31" s="11">
        <v>171.7</v>
      </c>
      <c r="C31" s="11">
        <v>172.4</v>
      </c>
      <c r="D31" s="11">
        <v>172.6</v>
      </c>
      <c r="E31" s="11">
        <v>173.5</v>
      </c>
      <c r="F31" s="11">
        <v>174.4</v>
      </c>
      <c r="G31" s="11">
        <v>174.6</v>
      </c>
      <c r="H31" s="11">
        <v>173.8</v>
      </c>
      <c r="I31" s="11">
        <v>173.8</v>
      </c>
      <c r="J31" s="11">
        <v>174.8</v>
      </c>
      <c r="K31" s="11">
        <v>174</v>
      </c>
      <c r="L31" s="11">
        <v>173.7</v>
      </c>
      <c r="M31" s="11">
        <v>172.9</v>
      </c>
      <c r="N31" s="59">
        <f t="shared" si="0"/>
        <v>173.51666666666665</v>
      </c>
      <c r="O31" s="11">
        <f t="shared" si="1"/>
        <v>174.13333333333335</v>
      </c>
      <c r="P31" s="161">
        <f t="shared" si="2"/>
        <v>2.6124533490473389E-2</v>
      </c>
      <c r="Q31"/>
      <c r="R31"/>
      <c r="S31"/>
      <c r="T31"/>
    </row>
    <row r="32" spans="1:20" ht="15.75" x14ac:dyDescent="0.25">
      <c r="A32" s="10">
        <v>2002</v>
      </c>
      <c r="B32" s="11">
        <v>173.2</v>
      </c>
      <c r="C32" s="11">
        <v>173.7</v>
      </c>
      <c r="D32" s="11">
        <v>174.7</v>
      </c>
      <c r="E32" s="11">
        <v>175.8</v>
      </c>
      <c r="F32" s="11">
        <v>175.8</v>
      </c>
      <c r="G32" s="11">
        <v>175.9</v>
      </c>
      <c r="H32" s="11">
        <v>176.1</v>
      </c>
      <c r="I32" s="11">
        <v>176.6</v>
      </c>
      <c r="J32" s="11">
        <v>177</v>
      </c>
      <c r="K32" s="11">
        <v>177.3</v>
      </c>
      <c r="L32" s="11">
        <v>177.4</v>
      </c>
      <c r="M32" s="11">
        <v>177</v>
      </c>
      <c r="N32" s="59">
        <f t="shared" si="0"/>
        <v>175.875</v>
      </c>
      <c r="O32" s="11">
        <f t="shared" si="1"/>
        <v>176.56666666666669</v>
      </c>
      <c r="P32" s="161">
        <f t="shared" si="2"/>
        <v>1.3973966309341446E-2</v>
      </c>
      <c r="Q32" s="150"/>
      <c r="R32"/>
      <c r="S32"/>
      <c r="T32"/>
    </row>
    <row r="33" spans="1:20" ht="15.75" x14ac:dyDescent="0.25">
      <c r="A33" s="10">
        <v>2003</v>
      </c>
      <c r="B33" s="11">
        <v>177.7</v>
      </c>
      <c r="C33" s="11">
        <v>179.2</v>
      </c>
      <c r="D33" s="11">
        <v>180.3</v>
      </c>
      <c r="E33" s="11">
        <v>179.8</v>
      </c>
      <c r="F33" s="11">
        <v>179.4</v>
      </c>
      <c r="G33" s="11">
        <v>179.6</v>
      </c>
      <c r="H33" s="11">
        <v>179.6</v>
      </c>
      <c r="I33" s="11">
        <v>180.3</v>
      </c>
      <c r="J33" s="11">
        <v>181</v>
      </c>
      <c r="K33" s="11">
        <v>180.7</v>
      </c>
      <c r="L33" s="11">
        <v>180.2</v>
      </c>
      <c r="M33" s="11">
        <v>179.9</v>
      </c>
      <c r="N33" s="59">
        <f t="shared" si="0"/>
        <v>179.80833333333331</v>
      </c>
      <c r="O33" s="11">
        <f t="shared" si="1"/>
        <v>180.29999999999998</v>
      </c>
      <c r="P33" s="161">
        <f t="shared" si="2"/>
        <v>2.1144043798376311E-2</v>
      </c>
      <c r="Q33" s="150"/>
      <c r="R33"/>
      <c r="S33"/>
      <c r="T33"/>
    </row>
    <row r="34" spans="1:20" ht="15.75" x14ac:dyDescent="0.25">
      <c r="A34" s="10">
        <v>2004</v>
      </c>
      <c r="B34" s="11">
        <v>180.9</v>
      </c>
      <c r="C34" s="11">
        <v>181.9</v>
      </c>
      <c r="D34" s="11">
        <v>182.9</v>
      </c>
      <c r="E34" s="11">
        <v>183.5</v>
      </c>
      <c r="F34" s="11">
        <v>184.7</v>
      </c>
      <c r="G34" s="11">
        <v>185.3</v>
      </c>
      <c r="H34" s="11">
        <v>184.9</v>
      </c>
      <c r="I34" s="11">
        <v>185</v>
      </c>
      <c r="J34" s="11">
        <v>185.4</v>
      </c>
      <c r="K34" s="11">
        <v>186.5</v>
      </c>
      <c r="L34" s="11">
        <v>186.8</v>
      </c>
      <c r="M34" s="11">
        <v>186</v>
      </c>
      <c r="N34" s="59">
        <f t="shared" si="0"/>
        <v>184.48333333333335</v>
      </c>
      <c r="O34" s="11">
        <f t="shared" si="1"/>
        <v>185.1</v>
      </c>
      <c r="P34" s="161">
        <f t="shared" si="2"/>
        <v>2.6622296173044901E-2</v>
      </c>
      <c r="Q34" s="150"/>
      <c r="R34"/>
      <c r="S34"/>
      <c r="T34"/>
    </row>
    <row r="35" spans="1:20" ht="15.75" x14ac:dyDescent="0.25">
      <c r="A35" s="10">
        <v>2005</v>
      </c>
      <c r="B35" s="11">
        <v>186.3</v>
      </c>
      <c r="C35" s="11">
        <v>187.3</v>
      </c>
      <c r="D35" s="11">
        <v>188.6</v>
      </c>
      <c r="E35" s="11">
        <v>190.2</v>
      </c>
      <c r="F35" s="11">
        <v>190</v>
      </c>
      <c r="G35" s="11">
        <v>190.1</v>
      </c>
      <c r="H35" s="11">
        <v>191</v>
      </c>
      <c r="I35" s="11">
        <v>192.1</v>
      </c>
      <c r="J35" s="11">
        <v>195</v>
      </c>
      <c r="K35" s="11">
        <v>195.2</v>
      </c>
      <c r="L35" s="11">
        <v>193.4</v>
      </c>
      <c r="M35" s="11">
        <v>192.5</v>
      </c>
      <c r="N35" s="59">
        <f t="shared" si="0"/>
        <v>190.97499999999999</v>
      </c>
      <c r="O35" s="12">
        <f t="shared" si="1"/>
        <v>192.70000000000002</v>
      </c>
      <c r="P35" s="161">
        <f t="shared" si="2"/>
        <v>4.1058887088060603E-2</v>
      </c>
      <c r="Q35" s="150"/>
      <c r="R35"/>
      <c r="S35"/>
      <c r="T35"/>
    </row>
    <row r="36" spans="1:20" ht="15.75" x14ac:dyDescent="0.25">
      <c r="A36" s="10">
        <v>2006</v>
      </c>
      <c r="B36" s="11">
        <v>194</v>
      </c>
      <c r="C36" s="11">
        <v>194.2</v>
      </c>
      <c r="D36" s="11">
        <v>195.3</v>
      </c>
      <c r="E36" s="11">
        <v>197.2</v>
      </c>
      <c r="F36" s="11">
        <v>198.2</v>
      </c>
      <c r="G36" s="11">
        <v>198.6</v>
      </c>
      <c r="H36" s="11">
        <v>199.2</v>
      </c>
      <c r="I36" s="11">
        <v>199.6</v>
      </c>
      <c r="J36" s="11">
        <v>198.4</v>
      </c>
      <c r="K36" s="11">
        <v>197</v>
      </c>
      <c r="L36" s="11">
        <v>196.8</v>
      </c>
      <c r="M36" s="11">
        <v>197.2</v>
      </c>
      <c r="N36" s="59">
        <f t="shared" si="0"/>
        <v>197.14166666666665</v>
      </c>
      <c r="O36" s="12">
        <f t="shared" si="1"/>
        <v>199.06666666666663</v>
      </c>
      <c r="P36" s="161">
        <f t="shared" si="2"/>
        <v>3.3039266562878034E-2</v>
      </c>
      <c r="Q36" s="150"/>
      <c r="R36"/>
      <c r="S36"/>
      <c r="T36"/>
    </row>
    <row r="37" spans="1:20" ht="15.75" x14ac:dyDescent="0.25">
      <c r="A37" s="10">
        <v>2007</v>
      </c>
      <c r="B37" s="12">
        <v>197.559</v>
      </c>
      <c r="C37" s="12">
        <v>198.54400000000001</v>
      </c>
      <c r="D37" s="12">
        <v>200.61199999999999</v>
      </c>
      <c r="E37" s="12">
        <v>202.13</v>
      </c>
      <c r="F37" s="12">
        <v>203.661</v>
      </c>
      <c r="G37" s="12">
        <v>203.90600000000001</v>
      </c>
      <c r="H37" s="12">
        <v>203.7</v>
      </c>
      <c r="I37" s="12">
        <v>203.19900000000001</v>
      </c>
      <c r="J37" s="12">
        <v>203.88900000000001</v>
      </c>
      <c r="K37" s="12">
        <v>204.33799999999999</v>
      </c>
      <c r="L37" s="12">
        <v>205.89099999999999</v>
      </c>
      <c r="M37" s="12">
        <v>205.77699999999999</v>
      </c>
      <c r="N37" s="59">
        <f t="shared" si="0"/>
        <v>202.76716666666667</v>
      </c>
      <c r="O37" s="12">
        <f t="shared" si="1"/>
        <v>203.596</v>
      </c>
      <c r="P37" s="161">
        <f t="shared" si="2"/>
        <v>2.2752846617548839E-2</v>
      </c>
      <c r="Q37" s="150"/>
      <c r="R37"/>
      <c r="S37"/>
      <c r="T37"/>
    </row>
    <row r="38" spans="1:20" ht="15.75" x14ac:dyDescent="0.25">
      <c r="A38" s="10">
        <v>2008</v>
      </c>
      <c r="B38" s="12">
        <v>206.744</v>
      </c>
      <c r="C38" s="12">
        <v>207.25399999999999</v>
      </c>
      <c r="D38" s="12">
        <v>209.14699999999999</v>
      </c>
      <c r="E38" s="12">
        <v>210.69800000000001</v>
      </c>
      <c r="F38" s="12">
        <v>212.78800000000001</v>
      </c>
      <c r="G38" s="12">
        <v>215.22300000000001</v>
      </c>
      <c r="H38" s="12">
        <v>216.304</v>
      </c>
      <c r="I38" s="12">
        <v>215.24700000000001</v>
      </c>
      <c r="J38" s="12">
        <v>214.935</v>
      </c>
      <c r="K38" s="12">
        <v>212.18199999999999</v>
      </c>
      <c r="L38" s="12">
        <v>207.29599999999999</v>
      </c>
      <c r="M38" s="12">
        <v>204.81299999999999</v>
      </c>
      <c r="N38" s="59">
        <f t="shared" si="0"/>
        <v>211.05258333333333</v>
      </c>
      <c r="O38" s="12">
        <f t="shared" si="1"/>
        <v>215.49533333333338</v>
      </c>
      <c r="P38" s="161">
        <f t="shared" si="2"/>
        <v>5.8445810985153779E-2</v>
      </c>
      <c r="Q38" s="150"/>
      <c r="R38"/>
      <c r="S38"/>
      <c r="T38"/>
    </row>
    <row r="39" spans="1:20" ht="15.75" x14ac:dyDescent="0.25">
      <c r="A39" s="10">
        <v>2009</v>
      </c>
      <c r="B39" s="12">
        <v>205.7</v>
      </c>
      <c r="C39" s="12">
        <v>206.708</v>
      </c>
      <c r="D39" s="12">
        <v>207.21799999999999</v>
      </c>
      <c r="E39" s="12">
        <v>207.92500000000001</v>
      </c>
      <c r="F39" s="12">
        <v>208.774</v>
      </c>
      <c r="G39" s="12">
        <v>210.97200000000001</v>
      </c>
      <c r="H39" s="12">
        <v>210.52600000000001</v>
      </c>
      <c r="I39" s="12">
        <v>211.15600000000001</v>
      </c>
      <c r="J39" s="12">
        <v>211.322</v>
      </c>
      <c r="K39" s="12">
        <v>211.54900000000001</v>
      </c>
      <c r="L39" s="12">
        <v>212.00299999999999</v>
      </c>
      <c r="M39" s="12">
        <v>211.703</v>
      </c>
      <c r="N39" s="59">
        <f t="shared" si="0"/>
        <v>209.62966666666668</v>
      </c>
      <c r="O39" s="12">
        <f t="shared" si="1"/>
        <v>211.00133333333335</v>
      </c>
      <c r="P39" s="161">
        <f t="shared" si="2"/>
        <v>-2.0854279907066897E-2</v>
      </c>
      <c r="Q39" s="150"/>
      <c r="R39"/>
      <c r="S39"/>
      <c r="T39"/>
    </row>
    <row r="40" spans="1:20" s="157" customFormat="1" ht="15.75" x14ac:dyDescent="0.25">
      <c r="A40" s="153">
        <v>2010</v>
      </c>
      <c r="B40" s="154">
        <v>212.56800000000001</v>
      </c>
      <c r="C40" s="154">
        <v>212.54400000000001</v>
      </c>
      <c r="D40" s="154">
        <v>213.52500000000001</v>
      </c>
      <c r="E40" s="154">
        <v>213.958</v>
      </c>
      <c r="F40" s="154">
        <v>214.124</v>
      </c>
      <c r="G40" s="154">
        <v>213.839</v>
      </c>
      <c r="H40" s="154">
        <v>213.898</v>
      </c>
      <c r="I40" s="154">
        <v>214.20500000000001</v>
      </c>
      <c r="J40" s="154">
        <v>214.30600000000001</v>
      </c>
      <c r="K40" s="154">
        <v>214.62299999999999</v>
      </c>
      <c r="L40" s="154">
        <v>214.75</v>
      </c>
      <c r="M40" s="154">
        <v>215.262</v>
      </c>
      <c r="N40" s="155">
        <f t="shared" si="0"/>
        <v>213.96683333333331</v>
      </c>
      <c r="O40" s="154">
        <f t="shared" si="1"/>
        <v>214.13633333333334</v>
      </c>
      <c r="P40" s="162">
        <f t="shared" si="2"/>
        <v>1.4857726017529105E-2</v>
      </c>
      <c r="Q40" s="156"/>
      <c r="R40" s="116"/>
      <c r="S40" s="116"/>
      <c r="T40" s="116"/>
    </row>
    <row r="41" spans="1:20" s="157" customFormat="1" x14ac:dyDescent="0.25">
      <c r="A41" s="158">
        <v>2011</v>
      </c>
      <c r="B41" s="159">
        <v>216.4</v>
      </c>
      <c r="C41" s="159">
        <v>217.535</v>
      </c>
      <c r="D41" s="159">
        <v>220.024</v>
      </c>
      <c r="E41" s="159">
        <v>221.74299999999999</v>
      </c>
      <c r="F41" s="159">
        <v>222.95400000000001</v>
      </c>
      <c r="G41" s="159">
        <v>222.52199999999999</v>
      </c>
      <c r="H41" s="159">
        <v>222.68600000000001</v>
      </c>
      <c r="I41" s="159">
        <v>223.32599999999999</v>
      </c>
      <c r="J41" s="159">
        <v>223.68799999999999</v>
      </c>
      <c r="K41" s="159">
        <v>223.04300000000001</v>
      </c>
      <c r="L41" s="159">
        <v>222.81299999999999</v>
      </c>
      <c r="M41" s="159">
        <v>222.166</v>
      </c>
      <c r="N41" s="160">
        <f t="shared" si="0"/>
        <v>221.57500000000002</v>
      </c>
      <c r="O41" s="159">
        <f t="shared" si="1"/>
        <v>223.23333333333335</v>
      </c>
      <c r="P41" s="163">
        <f>O41/O40-1</f>
        <v>4.2482281537151501E-2</v>
      </c>
      <c r="Q41" s="164">
        <f>O41/O38-1</f>
        <v>3.5907970164860359E-2</v>
      </c>
      <c r="R41" s="116"/>
      <c r="S41" s="116"/>
      <c r="T41" s="116"/>
    </row>
    <row r="42" spans="1:20" ht="15.75" x14ac:dyDescent="0.25">
      <c r="A42" s="10">
        <v>2012</v>
      </c>
      <c r="B42" s="12">
        <v>223.21600000000001</v>
      </c>
      <c r="C42" s="12">
        <v>224.31700000000001</v>
      </c>
      <c r="D42" s="12">
        <v>226.304</v>
      </c>
      <c r="E42" s="12">
        <v>227.012</v>
      </c>
      <c r="F42" s="12">
        <v>226.6</v>
      </c>
      <c r="G42" s="12">
        <v>226.036</v>
      </c>
      <c r="H42" s="12">
        <v>225.56800000000001</v>
      </c>
      <c r="I42" s="12">
        <v>227.05600000000001</v>
      </c>
      <c r="J42" s="12">
        <v>228.184</v>
      </c>
      <c r="K42" s="12">
        <v>227.97399999999999</v>
      </c>
      <c r="L42" s="12">
        <v>226.595</v>
      </c>
      <c r="M42" s="12">
        <v>225.88900000000001</v>
      </c>
      <c r="N42" s="59">
        <f t="shared" si="0"/>
        <v>226.22924999999998</v>
      </c>
      <c r="O42" s="12">
        <f t="shared" si="1"/>
        <v>226.93600000000001</v>
      </c>
      <c r="P42" s="161">
        <f t="shared" si="2"/>
        <v>1.6586531282663852E-2</v>
      </c>
      <c r="Q42" s="150"/>
      <c r="R42"/>
      <c r="S42"/>
      <c r="T42"/>
    </row>
    <row r="43" spans="1:20" ht="15.75" x14ac:dyDescent="0.25">
      <c r="A43" s="10">
        <v>2013</v>
      </c>
      <c r="B43" s="12">
        <v>226.52</v>
      </c>
      <c r="C43" s="12">
        <v>228.67699999999999</v>
      </c>
      <c r="D43" s="12">
        <v>229.32300000000001</v>
      </c>
      <c r="E43" s="12">
        <v>228.94900000000001</v>
      </c>
      <c r="F43" s="12">
        <v>229.399</v>
      </c>
      <c r="G43" s="12">
        <v>230.00200000000001</v>
      </c>
      <c r="H43" s="12">
        <v>230.084</v>
      </c>
      <c r="I43" s="12">
        <v>230.35900000000001</v>
      </c>
      <c r="J43" s="12">
        <v>230.53700000000001</v>
      </c>
      <c r="K43" s="12">
        <v>229.73500000000001</v>
      </c>
      <c r="L43" s="12">
        <v>229.13300000000001</v>
      </c>
      <c r="M43" s="12">
        <v>229.17400000000001</v>
      </c>
      <c r="N43" s="59">
        <f t="shared" si="0"/>
        <v>229.32433333333333</v>
      </c>
      <c r="O43" s="12">
        <f>AVERAGE(H43:J43)</f>
        <v>230.32666666666668</v>
      </c>
      <c r="P43" s="161">
        <f t="shared" si="2"/>
        <v>1.4941070022679082E-2</v>
      </c>
      <c r="Q43" s="149"/>
      <c r="R43"/>
      <c r="S43"/>
      <c r="T43"/>
    </row>
    <row r="44" spans="1:20" ht="15.75" x14ac:dyDescent="0.25">
      <c r="A44" s="10">
        <v>2014</v>
      </c>
      <c r="B44" s="12">
        <v>230.04</v>
      </c>
      <c r="C44" s="12">
        <v>230.87100000000001</v>
      </c>
      <c r="D44" s="12">
        <v>232.56</v>
      </c>
      <c r="E44" s="12">
        <v>233.44300000000001</v>
      </c>
      <c r="F44" s="12">
        <v>234.21600000000001</v>
      </c>
      <c r="G44" s="12">
        <v>234.702</v>
      </c>
      <c r="H44" s="12">
        <v>234.52500000000001</v>
      </c>
      <c r="I44" s="12">
        <v>234.03</v>
      </c>
      <c r="J44" s="12">
        <v>234.17</v>
      </c>
      <c r="K44" s="12">
        <v>233.22900000000001</v>
      </c>
      <c r="L44" s="12">
        <v>231.55099999999999</v>
      </c>
      <c r="M44" s="12">
        <v>229.90899999999999</v>
      </c>
      <c r="N44" s="59">
        <f t="shared" si="0"/>
        <v>232.7705</v>
      </c>
      <c r="O44" s="12">
        <f t="shared" ref="O44:O45" si="3">AVERAGE(H44:J44)</f>
        <v>234.24166666666667</v>
      </c>
      <c r="P44" s="161">
        <f t="shared" si="2"/>
        <v>1.6997597614981652E-2</v>
      </c>
      <c r="Q44" s="149"/>
      <c r="R44" s="100"/>
      <c r="S44" s="100"/>
      <c r="T44"/>
    </row>
    <row r="45" spans="1:20" x14ac:dyDescent="0.25">
      <c r="A45" s="10">
        <v>2015</v>
      </c>
      <c r="B45" s="12">
        <v>228.29400000000001</v>
      </c>
      <c r="C45" s="12">
        <v>229.42099999999999</v>
      </c>
      <c r="D45" s="12">
        <v>231.05500000000001</v>
      </c>
      <c r="E45" s="12">
        <v>231.52</v>
      </c>
      <c r="F45" s="12">
        <v>232.90799999999999</v>
      </c>
      <c r="G45" s="12">
        <v>233.804</v>
      </c>
      <c r="H45" s="106">
        <v>233.80600000000001</v>
      </c>
      <c r="N45" s="59">
        <f t="shared" si="0"/>
        <v>231.54400000000001</v>
      </c>
      <c r="O45" s="12">
        <f t="shared" si="3"/>
        <v>233.80600000000001</v>
      </c>
      <c r="P45" s="144"/>
      <c r="Q45"/>
      <c r="R45"/>
      <c r="S45"/>
      <c r="T45"/>
    </row>
    <row r="46" spans="1:20" x14ac:dyDescent="0.25">
      <c r="N46" s="57"/>
      <c r="O46" s="57"/>
      <c r="P46" s="57"/>
      <c r="Q46" s="57"/>
      <c r="R46" s="57"/>
      <c r="S46" s="57"/>
      <c r="T46" s="57"/>
    </row>
    <row r="47" spans="1:20" x14ac:dyDescent="0.25">
      <c r="O47" s="50">
        <f>(O44/O31)^(1/(A44-A31))</f>
        <v>1.0230722992284773</v>
      </c>
    </row>
    <row r="48" spans="1:20" x14ac:dyDescent="0.25">
      <c r="P48" s="58"/>
      <c r="Q48" s="60"/>
    </row>
    <row r="49" spans="16:17" x14ac:dyDescent="0.25">
      <c r="P49" s="58"/>
      <c r="Q49" s="60"/>
    </row>
    <row r="51" spans="16:17" x14ac:dyDescent="0.25">
      <c r="P51" s="18"/>
      <c r="Q51" s="61"/>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July 31, 2015 (02:41:27 PM)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pane ySplit="11" topLeftCell="A12" activePane="bottomLeft" state="frozen"/>
      <selection activeCell="O31" sqref="O31"/>
      <selection pane="bottomLeft" activeCell="O31" sqref="O31"/>
    </sheetView>
  </sheetViews>
  <sheetFormatPr defaultRowHeight="15" x14ac:dyDescent="0.25"/>
  <cols>
    <col min="1" max="1" width="20" style="123" customWidth="1"/>
    <col min="2" max="253" width="8" style="123" customWidth="1"/>
    <col min="254" max="16384" width="9.140625" style="123"/>
  </cols>
  <sheetData>
    <row r="1" spans="1:16" ht="15.75" x14ac:dyDescent="0.25">
      <c r="A1" s="196" t="s">
        <v>0</v>
      </c>
      <c r="B1" s="194"/>
      <c r="C1" s="194"/>
      <c r="D1" s="194"/>
      <c r="E1" s="194"/>
      <c r="F1" s="194"/>
    </row>
    <row r="2" spans="1:16" ht="15.75" x14ac:dyDescent="0.25">
      <c r="A2" s="196" t="s">
        <v>1</v>
      </c>
      <c r="B2" s="194"/>
      <c r="C2" s="194"/>
      <c r="D2" s="194"/>
      <c r="E2" s="194"/>
      <c r="F2" s="194"/>
    </row>
    <row r="3" spans="1:16" x14ac:dyDescent="0.25">
      <c r="A3" s="194"/>
      <c r="B3" s="194"/>
      <c r="C3" s="194"/>
      <c r="D3" s="194"/>
      <c r="E3" s="194"/>
      <c r="F3" s="194"/>
    </row>
    <row r="4" spans="1:16" x14ac:dyDescent="0.25">
      <c r="A4" s="124" t="s">
        <v>2</v>
      </c>
      <c r="B4" s="193" t="s">
        <v>77</v>
      </c>
      <c r="C4" s="194"/>
      <c r="D4" s="194"/>
      <c r="E4" s="194"/>
      <c r="F4" s="194"/>
    </row>
    <row r="5" spans="1:16" x14ac:dyDescent="0.25">
      <c r="A5" s="197" t="s">
        <v>4</v>
      </c>
      <c r="B5" s="194"/>
      <c r="C5" s="194"/>
      <c r="D5" s="194"/>
      <c r="E5" s="194"/>
      <c r="F5" s="194"/>
    </row>
    <row r="6" spans="1:16" x14ac:dyDescent="0.25">
      <c r="A6" s="124" t="s">
        <v>5</v>
      </c>
      <c r="B6" s="193" t="s">
        <v>6</v>
      </c>
      <c r="C6" s="194"/>
      <c r="D6" s="194"/>
      <c r="E6" s="194"/>
      <c r="F6" s="194"/>
    </row>
    <row r="7" spans="1:16" x14ac:dyDescent="0.25">
      <c r="A7" s="124" t="s">
        <v>7</v>
      </c>
      <c r="B7" s="193" t="s">
        <v>78</v>
      </c>
      <c r="C7" s="194"/>
      <c r="D7" s="194"/>
      <c r="E7" s="194"/>
      <c r="F7" s="194"/>
    </row>
    <row r="8" spans="1:16" x14ac:dyDescent="0.25">
      <c r="A8" s="124" t="s">
        <v>9</v>
      </c>
      <c r="B8" s="193" t="s">
        <v>10</v>
      </c>
      <c r="C8" s="194"/>
      <c r="D8" s="194"/>
      <c r="E8" s="194"/>
      <c r="F8" s="194"/>
    </row>
    <row r="9" spans="1:16" x14ac:dyDescent="0.25">
      <c r="A9" s="124" t="s">
        <v>11</v>
      </c>
      <c r="B9" s="195" t="s">
        <v>12</v>
      </c>
      <c r="C9" s="194"/>
      <c r="D9" s="194"/>
      <c r="E9" s="194"/>
      <c r="F9" s="194"/>
    </row>
    <row r="11" spans="1:16" ht="27" thickBot="1" x14ac:dyDescent="0.3">
      <c r="A11" s="125" t="s">
        <v>13</v>
      </c>
      <c r="B11" s="125" t="s">
        <v>14</v>
      </c>
      <c r="C11" s="125" t="s">
        <v>15</v>
      </c>
      <c r="D11" s="125" t="s">
        <v>16</v>
      </c>
      <c r="E11" s="125" t="s">
        <v>17</v>
      </c>
      <c r="F11" s="125" t="s">
        <v>18</v>
      </c>
      <c r="G11" s="125" t="s">
        <v>19</v>
      </c>
      <c r="H11" s="125" t="s">
        <v>20</v>
      </c>
      <c r="I11" s="125" t="s">
        <v>21</v>
      </c>
      <c r="J11" s="125" t="s">
        <v>22</v>
      </c>
      <c r="K11" s="125" t="s">
        <v>23</v>
      </c>
      <c r="L11" s="125" t="s">
        <v>24</v>
      </c>
      <c r="M11" s="125" t="s">
        <v>25</v>
      </c>
      <c r="N11" s="35" t="s">
        <v>39</v>
      </c>
      <c r="O11" s="35" t="s">
        <v>62</v>
      </c>
    </row>
    <row r="12" spans="1:16" ht="15.75" thickTop="1" x14ac:dyDescent="0.25">
      <c r="A12" s="126">
        <v>1993</v>
      </c>
      <c r="B12" s="127">
        <v>96</v>
      </c>
      <c r="C12" s="127">
        <v>96</v>
      </c>
      <c r="D12" s="127">
        <v>96.1</v>
      </c>
      <c r="E12" s="127">
        <v>95.7</v>
      </c>
      <c r="F12" s="127">
        <v>96.1</v>
      </c>
      <c r="G12" s="127">
        <v>95.9</v>
      </c>
      <c r="H12" s="127">
        <v>96</v>
      </c>
      <c r="I12" s="127">
        <v>96.2</v>
      </c>
      <c r="J12" s="127">
        <v>96.4</v>
      </c>
      <c r="K12" s="127">
        <v>96.4</v>
      </c>
      <c r="L12" s="127">
        <v>96.5</v>
      </c>
      <c r="M12" s="127">
        <v>96.8</v>
      </c>
      <c r="N12" s="37">
        <f>AVERAGE(B12:M12)</f>
        <v>96.174999999999997</v>
      </c>
      <c r="O12" s="37">
        <f>AVERAGE(H12:J12)</f>
        <v>96.2</v>
      </c>
    </row>
    <row r="13" spans="1:16" x14ac:dyDescent="0.25">
      <c r="A13" s="126">
        <v>1994</v>
      </c>
      <c r="B13" s="127">
        <v>96.6</v>
      </c>
      <c r="C13" s="127">
        <v>97.3</v>
      </c>
      <c r="D13" s="127">
        <v>97.2</v>
      </c>
      <c r="E13" s="127">
        <v>97.1</v>
      </c>
      <c r="F13" s="127">
        <v>97.1</v>
      </c>
      <c r="G13" s="127">
        <v>97.2</v>
      </c>
      <c r="H13" s="127">
        <v>97.2</v>
      </c>
      <c r="I13" s="127">
        <v>97.2</v>
      </c>
      <c r="J13" s="127">
        <v>97.1</v>
      </c>
      <c r="K13" s="127">
        <v>97.1</v>
      </c>
      <c r="L13" s="127">
        <v>96.9</v>
      </c>
      <c r="M13" s="127">
        <v>96.9</v>
      </c>
      <c r="N13" s="37">
        <f t="shared" ref="N13:N27" si="0">AVERAGE(B13:M13)</f>
        <v>97.075000000000031</v>
      </c>
      <c r="O13" s="37">
        <f t="shared" ref="O13:O27" si="1">AVERAGE(H13:J13)</f>
        <v>97.166666666666671</v>
      </c>
      <c r="P13" s="102">
        <f>N13/N12</f>
        <v>1.0093579412529248</v>
      </c>
    </row>
    <row r="14" spans="1:16" x14ac:dyDescent="0.25">
      <c r="A14" s="126">
        <v>1995</v>
      </c>
      <c r="B14" s="127">
        <v>99</v>
      </c>
      <c r="C14" s="127">
        <v>98.4</v>
      </c>
      <c r="D14" s="127">
        <v>98.1</v>
      </c>
      <c r="E14" s="127">
        <v>98.2</v>
      </c>
      <c r="F14" s="127">
        <v>98.1</v>
      </c>
      <c r="G14" s="127">
        <v>98.4</v>
      </c>
      <c r="H14" s="127">
        <v>98.4</v>
      </c>
      <c r="I14" s="127">
        <v>98.4</v>
      </c>
      <c r="J14" s="127">
        <v>98.5</v>
      </c>
      <c r="K14" s="127">
        <v>98.5</v>
      </c>
      <c r="L14" s="127">
        <v>98.4</v>
      </c>
      <c r="M14" s="127">
        <v>98.7</v>
      </c>
      <c r="N14" s="37">
        <f t="shared" si="0"/>
        <v>98.424999999999997</v>
      </c>
      <c r="O14" s="37">
        <f t="shared" si="1"/>
        <v>98.433333333333337</v>
      </c>
      <c r="P14" s="102">
        <f t="shared" ref="P14:P45" si="2">N14/N13</f>
        <v>1.0139067731135716</v>
      </c>
    </row>
    <row r="15" spans="1:16" x14ac:dyDescent="0.25">
      <c r="A15" s="126">
        <v>1996</v>
      </c>
      <c r="B15" s="127">
        <v>98.7</v>
      </c>
      <c r="C15" s="127">
        <v>98.7</v>
      </c>
      <c r="D15" s="127">
        <v>99.1</v>
      </c>
      <c r="E15" s="127">
        <v>97.8</v>
      </c>
      <c r="F15" s="127">
        <v>99</v>
      </c>
      <c r="G15" s="127">
        <v>99.4</v>
      </c>
      <c r="H15" s="127">
        <v>99.4</v>
      </c>
      <c r="I15" s="127">
        <v>99.7</v>
      </c>
      <c r="J15" s="127">
        <v>99.8</v>
      </c>
      <c r="K15" s="127">
        <v>100</v>
      </c>
      <c r="L15" s="127">
        <v>100</v>
      </c>
      <c r="M15" s="127">
        <v>100.1</v>
      </c>
      <c r="N15" s="37">
        <f t="shared" si="0"/>
        <v>99.308333333333323</v>
      </c>
      <c r="O15" s="37">
        <f t="shared" si="1"/>
        <v>99.63333333333334</v>
      </c>
      <c r="P15" s="102">
        <f t="shared" si="2"/>
        <v>1.0089746846160359</v>
      </c>
    </row>
    <row r="16" spans="1:16" x14ac:dyDescent="0.25">
      <c r="A16" s="126">
        <v>1997</v>
      </c>
      <c r="B16" s="127">
        <v>100.3</v>
      </c>
      <c r="C16" s="127">
        <v>100.3</v>
      </c>
      <c r="D16" s="127">
        <v>100.5</v>
      </c>
      <c r="E16" s="127">
        <v>100.5</v>
      </c>
      <c r="F16" s="127">
        <v>100.5</v>
      </c>
      <c r="G16" s="127">
        <v>100.7</v>
      </c>
      <c r="H16" s="127">
        <v>100.6</v>
      </c>
      <c r="I16" s="127">
        <v>99.7</v>
      </c>
      <c r="J16" s="127">
        <v>99.8</v>
      </c>
      <c r="K16" s="127">
        <v>99.9</v>
      </c>
      <c r="L16" s="127">
        <v>100.1</v>
      </c>
      <c r="M16" s="127">
        <v>100</v>
      </c>
      <c r="N16" s="37">
        <f t="shared" si="0"/>
        <v>100.24166666666667</v>
      </c>
      <c r="O16" s="37">
        <f t="shared" si="1"/>
        <v>100.03333333333335</v>
      </c>
      <c r="P16" s="102">
        <f t="shared" si="2"/>
        <v>1.0093983385080139</v>
      </c>
    </row>
    <row r="17" spans="1:16" x14ac:dyDescent="0.25">
      <c r="A17" s="126">
        <v>1998</v>
      </c>
      <c r="B17" s="127">
        <v>99.7</v>
      </c>
      <c r="C17" s="127">
        <v>99.3</v>
      </c>
      <c r="D17" s="127">
        <v>99.5</v>
      </c>
      <c r="E17" s="127">
        <v>99.5</v>
      </c>
      <c r="F17" s="127">
        <v>99.7</v>
      </c>
      <c r="G17" s="127">
        <v>99.8</v>
      </c>
      <c r="H17" s="127">
        <v>99.6</v>
      </c>
      <c r="I17" s="127">
        <v>98.4</v>
      </c>
      <c r="J17" s="127">
        <v>98.5</v>
      </c>
      <c r="K17" s="127">
        <v>98.4</v>
      </c>
      <c r="L17" s="127">
        <v>98.5</v>
      </c>
      <c r="M17" s="127">
        <v>97.8</v>
      </c>
      <c r="N17" s="37">
        <f t="shared" si="0"/>
        <v>99.058333333333337</v>
      </c>
      <c r="O17" s="37">
        <f t="shared" si="1"/>
        <v>98.833333333333329</v>
      </c>
      <c r="P17" s="102">
        <f t="shared" si="2"/>
        <v>0.98819519494554819</v>
      </c>
    </row>
    <row r="18" spans="1:16" x14ac:dyDescent="0.25">
      <c r="A18" s="126">
        <v>1999</v>
      </c>
      <c r="B18" s="127">
        <v>98.1</v>
      </c>
      <c r="C18" s="127">
        <v>97.7</v>
      </c>
      <c r="D18" s="127">
        <v>97.4</v>
      </c>
      <c r="E18" s="127">
        <v>97</v>
      </c>
      <c r="F18" s="127">
        <v>96.5</v>
      </c>
      <c r="G18" s="127">
        <v>96.4</v>
      </c>
      <c r="H18" s="127">
        <v>96.3</v>
      </c>
      <c r="I18" s="127">
        <v>96.5</v>
      </c>
      <c r="J18" s="127">
        <v>96.2</v>
      </c>
      <c r="K18" s="127">
        <v>96.3</v>
      </c>
      <c r="L18" s="127">
        <v>96.9</v>
      </c>
      <c r="M18" s="127">
        <v>97</v>
      </c>
      <c r="N18" s="37">
        <f t="shared" si="0"/>
        <v>96.858333333333334</v>
      </c>
      <c r="O18" s="37">
        <f t="shared" si="1"/>
        <v>96.333333333333329</v>
      </c>
      <c r="P18" s="102">
        <f t="shared" si="2"/>
        <v>0.9777908639690418</v>
      </c>
    </row>
    <row r="19" spans="1:16" x14ac:dyDescent="0.25">
      <c r="A19" s="126">
        <v>2000</v>
      </c>
      <c r="B19" s="127">
        <v>97.1</v>
      </c>
      <c r="C19" s="127">
        <v>95.7</v>
      </c>
      <c r="D19" s="127">
        <v>95.3</v>
      </c>
      <c r="E19" s="127">
        <v>94.8</v>
      </c>
      <c r="F19" s="127">
        <v>94.7</v>
      </c>
      <c r="G19" s="127">
        <v>93.6</v>
      </c>
      <c r="H19" s="127">
        <v>94.3</v>
      </c>
      <c r="I19" s="127">
        <v>94.8</v>
      </c>
      <c r="J19" s="127">
        <v>93.1</v>
      </c>
      <c r="K19" s="127">
        <v>94.2</v>
      </c>
      <c r="L19" s="127">
        <v>93.3</v>
      </c>
      <c r="M19" s="127">
        <v>94.1</v>
      </c>
      <c r="N19" s="37">
        <f t="shared" si="0"/>
        <v>94.583333333333329</v>
      </c>
      <c r="O19" s="37">
        <f t="shared" si="1"/>
        <v>94.066666666666663</v>
      </c>
      <c r="P19" s="102">
        <f t="shared" si="2"/>
        <v>0.97651208810117862</v>
      </c>
    </row>
    <row r="20" spans="1:16" x14ac:dyDescent="0.25">
      <c r="A20" s="126">
        <v>2001</v>
      </c>
      <c r="B20" s="127">
        <v>94.4</v>
      </c>
      <c r="C20" s="127">
        <v>94.4</v>
      </c>
      <c r="D20" s="127">
        <v>94.8</v>
      </c>
      <c r="E20" s="127">
        <v>94.4</v>
      </c>
      <c r="F20" s="127">
        <v>94</v>
      </c>
      <c r="G20" s="127">
        <v>94.3</v>
      </c>
      <c r="H20" s="127">
        <v>94.8</v>
      </c>
      <c r="I20" s="127">
        <v>94.7</v>
      </c>
      <c r="J20" s="127">
        <v>94.3</v>
      </c>
      <c r="K20" s="127">
        <v>94.9</v>
      </c>
      <c r="L20" s="127">
        <v>94.5</v>
      </c>
      <c r="M20" s="127">
        <v>94.6</v>
      </c>
      <c r="N20" s="37">
        <f t="shared" si="0"/>
        <v>94.508333333333326</v>
      </c>
      <c r="O20" s="37">
        <f t="shared" si="1"/>
        <v>94.600000000000009</v>
      </c>
      <c r="P20" s="102">
        <f t="shared" si="2"/>
        <v>0.99920704845814978</v>
      </c>
    </row>
    <row r="21" spans="1:16" x14ac:dyDescent="0.25">
      <c r="A21" s="126">
        <v>2002</v>
      </c>
      <c r="B21" s="127">
        <v>94.7</v>
      </c>
      <c r="C21" s="127">
        <v>94.5</v>
      </c>
      <c r="D21" s="127">
        <v>93.3</v>
      </c>
      <c r="E21" s="127">
        <v>92.6</v>
      </c>
      <c r="F21" s="127">
        <v>93.3</v>
      </c>
      <c r="G21" s="127">
        <v>93.1</v>
      </c>
      <c r="H21" s="127">
        <v>93.9</v>
      </c>
      <c r="I21" s="127">
        <v>94.6</v>
      </c>
      <c r="J21" s="127">
        <v>93.9</v>
      </c>
      <c r="K21" s="127">
        <v>93.6</v>
      </c>
      <c r="L21" s="127">
        <v>93.3</v>
      </c>
      <c r="M21" s="127">
        <v>93.2</v>
      </c>
      <c r="N21" s="37">
        <f t="shared" si="0"/>
        <v>93.666666666666671</v>
      </c>
      <c r="O21" s="37">
        <f t="shared" si="1"/>
        <v>94.133333333333326</v>
      </c>
      <c r="P21" s="102">
        <f t="shared" si="2"/>
        <v>0.99109425976545296</v>
      </c>
    </row>
    <row r="22" spans="1:16" x14ac:dyDescent="0.25">
      <c r="A22" s="126">
        <v>2003</v>
      </c>
      <c r="B22" s="127">
        <v>93.5</v>
      </c>
      <c r="C22" s="127">
        <v>93.4</v>
      </c>
      <c r="D22" s="127">
        <v>92.8</v>
      </c>
      <c r="E22" s="127">
        <v>92</v>
      </c>
      <c r="F22" s="127">
        <v>91.3</v>
      </c>
      <c r="G22" s="127">
        <v>90.7</v>
      </c>
      <c r="H22" s="127">
        <v>90.9</v>
      </c>
      <c r="I22" s="127">
        <v>90.5</v>
      </c>
      <c r="J22" s="127">
        <v>90.2</v>
      </c>
      <c r="K22" s="127">
        <v>89.9</v>
      </c>
      <c r="L22" s="127">
        <v>89.8</v>
      </c>
      <c r="M22" s="127">
        <v>89.7</v>
      </c>
      <c r="N22" s="37">
        <f t="shared" si="0"/>
        <v>91.225000000000009</v>
      </c>
      <c r="O22" s="37">
        <f t="shared" si="1"/>
        <v>90.533333333333346</v>
      </c>
      <c r="P22" s="102">
        <f t="shared" si="2"/>
        <v>0.97393238434163709</v>
      </c>
    </row>
    <row r="23" spans="1:16" x14ac:dyDescent="0.25">
      <c r="A23" s="126">
        <v>2004</v>
      </c>
      <c r="B23" s="127">
        <v>89.6</v>
      </c>
      <c r="C23" s="127">
        <v>89.6</v>
      </c>
      <c r="D23" s="127">
        <v>89.3</v>
      </c>
      <c r="E23" s="127">
        <v>89</v>
      </c>
      <c r="F23" s="127">
        <v>88.4</v>
      </c>
      <c r="G23" s="127">
        <v>88.4</v>
      </c>
      <c r="H23" s="127">
        <v>88.1</v>
      </c>
      <c r="I23" s="127">
        <v>87.6</v>
      </c>
      <c r="J23" s="127">
        <v>87.8</v>
      </c>
      <c r="K23" s="127">
        <v>87.1</v>
      </c>
      <c r="L23" s="127">
        <v>87.2</v>
      </c>
      <c r="M23" s="127">
        <v>87</v>
      </c>
      <c r="N23" s="37">
        <f t="shared" si="0"/>
        <v>88.258333333333326</v>
      </c>
      <c r="O23" s="37">
        <f t="shared" si="1"/>
        <v>87.833333333333329</v>
      </c>
      <c r="P23" s="102">
        <f t="shared" si="2"/>
        <v>0.96747967479674779</v>
      </c>
    </row>
    <row r="24" spans="1:16" x14ac:dyDescent="0.25">
      <c r="A24" s="126">
        <v>2005</v>
      </c>
      <c r="B24" s="127">
        <v>87</v>
      </c>
      <c r="C24" s="127">
        <v>87</v>
      </c>
      <c r="D24" s="127">
        <v>86.8</v>
      </c>
      <c r="E24" s="127">
        <v>87</v>
      </c>
      <c r="F24" s="127">
        <v>86.5</v>
      </c>
      <c r="G24" s="127">
        <v>86.3</v>
      </c>
      <c r="H24" s="127">
        <v>86</v>
      </c>
      <c r="I24" s="127">
        <v>85.7</v>
      </c>
      <c r="J24" s="127">
        <v>86.3</v>
      </c>
      <c r="K24" s="127">
        <v>85.9</v>
      </c>
      <c r="L24" s="127">
        <v>86.2</v>
      </c>
      <c r="M24" s="127">
        <v>86.2</v>
      </c>
      <c r="N24" s="37">
        <f t="shared" si="0"/>
        <v>86.408333333333346</v>
      </c>
      <c r="O24" s="37">
        <f t="shared" si="1"/>
        <v>86</v>
      </c>
      <c r="P24" s="102">
        <f t="shared" si="2"/>
        <v>0.97903880653384967</v>
      </c>
    </row>
    <row r="25" spans="1:16" x14ac:dyDescent="0.25">
      <c r="A25" s="126">
        <v>2006</v>
      </c>
      <c r="B25" s="127">
        <v>86.3</v>
      </c>
      <c r="C25" s="127">
        <v>86.3</v>
      </c>
      <c r="D25" s="127">
        <v>86.2</v>
      </c>
      <c r="E25" s="127">
        <v>86.3</v>
      </c>
      <c r="F25" s="127">
        <v>86</v>
      </c>
      <c r="G25" s="127">
        <v>86.1</v>
      </c>
      <c r="H25" s="127">
        <v>86.2</v>
      </c>
      <c r="I25" s="127">
        <v>86.2</v>
      </c>
      <c r="J25" s="127">
        <v>86.2</v>
      </c>
      <c r="K25" s="127">
        <v>86.1</v>
      </c>
      <c r="L25" s="127">
        <v>85.4</v>
      </c>
      <c r="M25" s="127">
        <v>85.2</v>
      </c>
      <c r="N25" s="38">
        <f t="shared" si="0"/>
        <v>86.041666666666686</v>
      </c>
      <c r="O25" s="38">
        <f t="shared" si="1"/>
        <v>86.2</v>
      </c>
      <c r="P25" s="102">
        <f t="shared" si="2"/>
        <v>0.99575658211978024</v>
      </c>
    </row>
    <row r="26" spans="1:16" x14ac:dyDescent="0.25">
      <c r="A26" s="126">
        <v>2007</v>
      </c>
      <c r="B26" s="128">
        <v>85.03</v>
      </c>
      <c r="C26" s="128">
        <v>85.111999999999995</v>
      </c>
      <c r="D26" s="128">
        <v>85.408000000000001</v>
      </c>
      <c r="E26" s="128">
        <v>85.522999999999996</v>
      </c>
      <c r="F26" s="128">
        <v>86.14</v>
      </c>
      <c r="G26" s="128">
        <v>85.998999999999995</v>
      </c>
      <c r="H26" s="128">
        <v>86.015000000000001</v>
      </c>
      <c r="I26" s="128">
        <v>86.147999999999996</v>
      </c>
      <c r="J26" s="128">
        <v>86.183999999999997</v>
      </c>
      <c r="K26" s="128">
        <v>86.182000000000002</v>
      </c>
      <c r="L26" s="128">
        <v>85.807000000000002</v>
      </c>
      <c r="M26" s="128">
        <v>85.834000000000003</v>
      </c>
      <c r="N26" s="38">
        <f t="shared" si="0"/>
        <v>85.781833333333338</v>
      </c>
      <c r="O26" s="38">
        <f t="shared" si="1"/>
        <v>86.115666666666655</v>
      </c>
      <c r="P26" s="102">
        <f t="shared" si="2"/>
        <v>0.99698014527845025</v>
      </c>
    </row>
    <row r="27" spans="1:16" x14ac:dyDescent="0.25">
      <c r="A27" s="126">
        <v>2008</v>
      </c>
      <c r="B27" s="128">
        <v>85.935000000000002</v>
      </c>
      <c r="C27" s="128">
        <v>85.918999999999997</v>
      </c>
      <c r="D27" s="128">
        <v>86.016000000000005</v>
      </c>
      <c r="E27" s="128">
        <v>86.244</v>
      </c>
      <c r="F27" s="128">
        <v>86.495999999999995</v>
      </c>
      <c r="G27" s="128">
        <v>87.016999999999996</v>
      </c>
      <c r="H27" s="128">
        <v>87.49</v>
      </c>
      <c r="I27" s="128">
        <v>87.369</v>
      </c>
      <c r="J27" s="128">
        <v>87.224000000000004</v>
      </c>
      <c r="K27" s="128">
        <v>87.225999999999999</v>
      </c>
      <c r="L27" s="128">
        <v>87.3</v>
      </c>
      <c r="M27" s="128">
        <v>87.444000000000003</v>
      </c>
      <c r="N27" s="38">
        <f t="shared" si="0"/>
        <v>86.806666666666672</v>
      </c>
      <c r="O27" s="38">
        <f t="shared" si="1"/>
        <v>87.36099999999999</v>
      </c>
      <c r="P27" s="102">
        <f t="shared" si="2"/>
        <v>1.0119469740096485</v>
      </c>
    </row>
    <row r="28" spans="1:16" x14ac:dyDescent="0.25">
      <c r="A28" s="126">
        <v>2009</v>
      </c>
      <c r="B28" s="128">
        <v>87.599000000000004</v>
      </c>
      <c r="C28" s="128">
        <v>87.64</v>
      </c>
      <c r="D28" s="128">
        <v>87.614999999999995</v>
      </c>
      <c r="E28" s="128">
        <v>87.671000000000006</v>
      </c>
      <c r="F28" s="128">
        <v>87.712000000000003</v>
      </c>
      <c r="G28" s="128">
        <v>87.652000000000001</v>
      </c>
      <c r="H28" s="128">
        <v>87.78</v>
      </c>
      <c r="I28" s="128">
        <v>87.667000000000002</v>
      </c>
      <c r="J28" s="128">
        <v>87.81</v>
      </c>
      <c r="K28" s="128">
        <v>87.786000000000001</v>
      </c>
      <c r="L28" s="128">
        <v>87.468000000000004</v>
      </c>
      <c r="M28" s="128">
        <v>87.540999999999997</v>
      </c>
      <c r="N28" s="38">
        <f t="shared" ref="N28:N34" si="3">AVERAGE(B28:M28)</f>
        <v>87.661749999999998</v>
      </c>
      <c r="O28" s="38">
        <f t="shared" ref="O28:O34" si="4">AVERAGE(H28:J28)</f>
        <v>87.75233333333334</v>
      </c>
      <c r="P28" s="102">
        <f t="shared" si="2"/>
        <v>1.0098504339144458</v>
      </c>
    </row>
    <row r="29" spans="1:16" x14ac:dyDescent="0.25">
      <c r="A29" s="126">
        <v>2010</v>
      </c>
      <c r="B29" s="128">
        <v>87.617000000000004</v>
      </c>
      <c r="C29" s="128">
        <v>87.501000000000005</v>
      </c>
      <c r="D29" s="128">
        <v>87.548000000000002</v>
      </c>
      <c r="E29" s="128">
        <v>87.581000000000003</v>
      </c>
      <c r="F29" s="128">
        <v>87.453000000000003</v>
      </c>
      <c r="G29" s="128">
        <v>87.305999999999997</v>
      </c>
      <c r="H29" s="128">
        <v>87.376000000000005</v>
      </c>
      <c r="I29" s="128">
        <v>87.391000000000005</v>
      </c>
      <c r="J29" s="128">
        <v>87.343000000000004</v>
      </c>
      <c r="K29" s="128">
        <v>87.17</v>
      </c>
      <c r="L29" s="128">
        <v>87.04</v>
      </c>
      <c r="M29" s="128">
        <v>86.471999999999994</v>
      </c>
      <c r="N29" s="38">
        <f t="shared" si="3"/>
        <v>87.316500000000005</v>
      </c>
      <c r="O29" s="38">
        <f t="shared" si="4"/>
        <v>87.37</v>
      </c>
      <c r="P29" s="102">
        <f t="shared" si="2"/>
        <v>0.99606156619049935</v>
      </c>
    </row>
    <row r="30" spans="1:16" x14ac:dyDescent="0.25">
      <c r="A30" s="126">
        <v>2011</v>
      </c>
      <c r="B30" s="128">
        <v>86.209000000000003</v>
      </c>
      <c r="C30" s="128">
        <v>86.174000000000007</v>
      </c>
      <c r="D30" s="128">
        <v>86.123999999999995</v>
      </c>
      <c r="E30" s="128">
        <v>86.057000000000002</v>
      </c>
      <c r="F30" s="128">
        <v>85.876999999999995</v>
      </c>
      <c r="G30" s="128">
        <v>85.819000000000003</v>
      </c>
      <c r="H30" s="128">
        <v>85.628</v>
      </c>
      <c r="I30" s="128">
        <v>85.545000000000002</v>
      </c>
      <c r="J30" s="128">
        <v>85.492000000000004</v>
      </c>
      <c r="K30" s="128">
        <v>85.543000000000006</v>
      </c>
      <c r="L30" s="128">
        <v>85.486000000000004</v>
      </c>
      <c r="M30" s="128">
        <v>85.51</v>
      </c>
      <c r="N30" s="38">
        <f t="shared" si="3"/>
        <v>85.788666666666657</v>
      </c>
      <c r="O30" s="38">
        <f t="shared" si="4"/>
        <v>85.555000000000007</v>
      </c>
      <c r="P30" s="102">
        <f t="shared" si="2"/>
        <v>0.98250235255268648</v>
      </c>
    </row>
    <row r="31" spans="1:16" x14ac:dyDescent="0.25">
      <c r="A31" s="126">
        <v>2012</v>
      </c>
      <c r="B31" s="128">
        <v>85.760999999999996</v>
      </c>
      <c r="C31" s="128">
        <v>85.891999999999996</v>
      </c>
      <c r="D31" s="128">
        <v>85.921999999999997</v>
      </c>
      <c r="E31" s="128">
        <v>86.021000000000001</v>
      </c>
      <c r="F31" s="128">
        <v>86.105000000000004</v>
      </c>
      <c r="G31" s="128">
        <v>86.073999999999998</v>
      </c>
      <c r="H31" s="128">
        <v>85.617999999999995</v>
      </c>
      <c r="I31" s="128">
        <v>85.048000000000002</v>
      </c>
      <c r="J31" s="128">
        <v>85.016000000000005</v>
      </c>
      <c r="K31" s="128">
        <v>85.119</v>
      </c>
      <c r="L31" s="128">
        <v>85.069000000000003</v>
      </c>
      <c r="M31" s="128">
        <v>85.046999999999997</v>
      </c>
      <c r="N31" s="38">
        <f t="shared" si="3"/>
        <v>85.557666666666663</v>
      </c>
      <c r="O31" s="38">
        <f t="shared" si="4"/>
        <v>85.227333333333334</v>
      </c>
      <c r="P31" s="102">
        <f t="shared" si="2"/>
        <v>0.99730733663343263</v>
      </c>
    </row>
    <row r="32" spans="1:16" x14ac:dyDescent="0.25">
      <c r="A32" s="126">
        <v>2013</v>
      </c>
      <c r="B32" s="128">
        <v>85.254999999999995</v>
      </c>
      <c r="C32" s="128">
        <v>85.548000000000002</v>
      </c>
      <c r="D32" s="128">
        <v>85.662000000000006</v>
      </c>
      <c r="E32" s="128">
        <v>85.150999999999996</v>
      </c>
      <c r="F32" s="128">
        <v>85.048000000000002</v>
      </c>
      <c r="G32" s="128">
        <v>84.908000000000001</v>
      </c>
      <c r="H32" s="128">
        <v>84.765000000000001</v>
      </c>
      <c r="I32" s="128">
        <v>84.680999999999997</v>
      </c>
      <c r="J32" s="128">
        <v>84.822999999999993</v>
      </c>
      <c r="K32" s="128">
        <v>84.852000000000004</v>
      </c>
      <c r="L32" s="128">
        <v>84.734999999999999</v>
      </c>
      <c r="M32" s="128">
        <v>84.724000000000004</v>
      </c>
      <c r="N32" s="38">
        <f t="shared" si="3"/>
        <v>85.012666666666675</v>
      </c>
      <c r="O32" s="38">
        <f t="shared" si="4"/>
        <v>84.75633333333333</v>
      </c>
      <c r="P32" s="102">
        <f t="shared" si="2"/>
        <v>0.99363002731101457</v>
      </c>
    </row>
    <row r="33" spans="1:16" x14ac:dyDescent="0.25">
      <c r="A33" s="126">
        <v>2014</v>
      </c>
      <c r="B33" s="128">
        <v>84.887</v>
      </c>
      <c r="C33" s="128">
        <v>84.756</v>
      </c>
      <c r="D33" s="128">
        <v>84.799000000000007</v>
      </c>
      <c r="E33" s="128">
        <v>84.936999999999998</v>
      </c>
      <c r="F33" s="128">
        <v>84.79</v>
      </c>
      <c r="G33" s="128">
        <v>84.697000000000003</v>
      </c>
      <c r="H33" s="128">
        <v>84.709000000000003</v>
      </c>
      <c r="I33" s="128">
        <v>84.58</v>
      </c>
      <c r="J33" s="128">
        <v>84.427999999999997</v>
      </c>
      <c r="K33" s="128">
        <v>83.614000000000004</v>
      </c>
      <c r="L33" s="128">
        <v>83.203999999999994</v>
      </c>
      <c r="M33" s="128">
        <v>82.861000000000004</v>
      </c>
      <c r="N33" s="38">
        <f t="shared" si="3"/>
        <v>84.355166666666676</v>
      </c>
      <c r="O33" s="38">
        <f t="shared" si="4"/>
        <v>84.572333333333333</v>
      </c>
      <c r="P33" s="102">
        <f t="shared" si="2"/>
        <v>0.99226585842109805</v>
      </c>
    </row>
    <row r="34" spans="1:16" x14ac:dyDescent="0.25">
      <c r="A34" s="126">
        <v>2015</v>
      </c>
      <c r="B34" s="128">
        <v>82.796999999999997</v>
      </c>
      <c r="C34" s="128">
        <v>82.721999999999994</v>
      </c>
      <c r="D34" s="128">
        <v>82.489000000000004</v>
      </c>
      <c r="E34" s="128">
        <v>82.468999999999994</v>
      </c>
      <c r="F34" s="128">
        <v>81.988</v>
      </c>
      <c r="G34" s="128">
        <v>81.882999999999996</v>
      </c>
      <c r="H34" s="128">
        <v>81.778999999999996</v>
      </c>
      <c r="N34" s="38">
        <f t="shared" si="3"/>
        <v>82.30385714285714</v>
      </c>
      <c r="O34" s="38">
        <f t="shared" si="4"/>
        <v>81.778999999999996</v>
      </c>
      <c r="P34" s="102">
        <f t="shared" si="2"/>
        <v>0.97568246730024988</v>
      </c>
    </row>
    <row r="35" spans="1:16" x14ac:dyDescent="0.25">
      <c r="P35" s="102">
        <f t="shared" si="2"/>
        <v>0</v>
      </c>
    </row>
    <row r="36" spans="1:16" x14ac:dyDescent="0.25">
      <c r="P36" s="102" t="e">
        <f t="shared" si="2"/>
        <v>#DIV/0!</v>
      </c>
    </row>
    <row r="37" spans="1:16" x14ac:dyDescent="0.25">
      <c r="P37" s="102" t="e">
        <f t="shared" si="2"/>
        <v>#DIV/0!</v>
      </c>
    </row>
    <row r="38" spans="1:16" x14ac:dyDescent="0.25">
      <c r="P38" s="102" t="e">
        <f t="shared" si="2"/>
        <v>#DIV/0!</v>
      </c>
    </row>
    <row r="39" spans="1:16" x14ac:dyDescent="0.25">
      <c r="P39" s="102" t="e">
        <f t="shared" si="2"/>
        <v>#DIV/0!</v>
      </c>
    </row>
    <row r="40" spans="1:16" x14ac:dyDescent="0.25">
      <c r="P40" s="102" t="e">
        <f t="shared" si="2"/>
        <v>#DIV/0!</v>
      </c>
    </row>
    <row r="41" spans="1:16" x14ac:dyDescent="0.25">
      <c r="P41" s="102" t="e">
        <f t="shared" si="2"/>
        <v>#DIV/0!</v>
      </c>
    </row>
    <row r="42" spans="1:16" x14ac:dyDescent="0.25">
      <c r="P42" s="102" t="e">
        <f t="shared" si="2"/>
        <v>#DIV/0!</v>
      </c>
    </row>
    <row r="43" spans="1:16" x14ac:dyDescent="0.25">
      <c r="P43" s="102" t="e">
        <f t="shared" si="2"/>
        <v>#DIV/0!</v>
      </c>
    </row>
    <row r="44" spans="1:16" x14ac:dyDescent="0.25">
      <c r="P44" s="102" t="e">
        <f t="shared" si="2"/>
        <v>#DIV/0!</v>
      </c>
    </row>
    <row r="45" spans="1:16" x14ac:dyDescent="0.25">
      <c r="P45" s="102" t="e">
        <f t="shared" si="2"/>
        <v>#DIV/0!</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26, 2015 (09:30:58 AM)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pane ySplit="11" topLeftCell="A30" activePane="bottomLeft" state="frozen"/>
      <selection activeCell="O31" sqref="O31"/>
      <selection pane="bottomLeft" activeCell="O31" sqref="O31"/>
    </sheetView>
  </sheetViews>
  <sheetFormatPr defaultRowHeight="15" x14ac:dyDescent="0.25"/>
  <cols>
    <col min="1" max="1" width="20" style="129" customWidth="1"/>
    <col min="2" max="255" width="8" style="129" customWidth="1"/>
    <col min="256" max="16384" width="9.140625" style="129"/>
  </cols>
  <sheetData>
    <row r="1" spans="1:15" ht="15.75" x14ac:dyDescent="0.25">
      <c r="A1" s="201" t="s">
        <v>0</v>
      </c>
      <c r="B1" s="199"/>
      <c r="C1" s="199"/>
      <c r="D1" s="199"/>
      <c r="E1" s="199"/>
      <c r="F1" s="199"/>
    </row>
    <row r="2" spans="1:15" ht="15.75" x14ac:dyDescent="0.25">
      <c r="A2" s="201" t="s">
        <v>1</v>
      </c>
      <c r="B2" s="199"/>
      <c r="C2" s="199"/>
      <c r="D2" s="199"/>
      <c r="E2" s="199"/>
      <c r="F2" s="199"/>
    </row>
    <row r="3" spans="1:15" x14ac:dyDescent="0.25">
      <c r="A3" s="199"/>
      <c r="B3" s="199"/>
      <c r="C3" s="199"/>
      <c r="D3" s="199"/>
      <c r="E3" s="199"/>
      <c r="F3" s="199"/>
    </row>
    <row r="4" spans="1:15" x14ac:dyDescent="0.25">
      <c r="A4" s="130" t="s">
        <v>2</v>
      </c>
      <c r="B4" s="198" t="s">
        <v>79</v>
      </c>
      <c r="C4" s="199"/>
      <c r="D4" s="199"/>
      <c r="E4" s="199"/>
      <c r="F4" s="199"/>
    </row>
    <row r="5" spans="1:15" x14ac:dyDescent="0.25">
      <c r="A5" s="202" t="s">
        <v>4</v>
      </c>
      <c r="B5" s="199"/>
      <c r="C5" s="199"/>
      <c r="D5" s="199"/>
      <c r="E5" s="199"/>
      <c r="F5" s="199"/>
    </row>
    <row r="6" spans="1:15" x14ac:dyDescent="0.25">
      <c r="A6" s="130" t="s">
        <v>5</v>
      </c>
      <c r="B6" s="198" t="s">
        <v>6</v>
      </c>
      <c r="C6" s="199"/>
      <c r="D6" s="199"/>
      <c r="E6" s="199"/>
      <c r="F6" s="199"/>
    </row>
    <row r="7" spans="1:15" x14ac:dyDescent="0.25">
      <c r="A7" s="130" t="s">
        <v>7</v>
      </c>
      <c r="B7" s="198" t="s">
        <v>80</v>
      </c>
      <c r="C7" s="199"/>
      <c r="D7" s="199"/>
      <c r="E7" s="199"/>
      <c r="F7" s="199"/>
    </row>
    <row r="8" spans="1:15" x14ac:dyDescent="0.25">
      <c r="A8" s="130" t="s">
        <v>9</v>
      </c>
      <c r="B8" s="198" t="s">
        <v>10</v>
      </c>
      <c r="C8" s="199"/>
      <c r="D8" s="199"/>
      <c r="E8" s="199"/>
      <c r="F8" s="199"/>
    </row>
    <row r="9" spans="1:15" x14ac:dyDescent="0.25">
      <c r="A9" s="130" t="s">
        <v>11</v>
      </c>
      <c r="B9" s="200" t="s">
        <v>12</v>
      </c>
      <c r="C9" s="199"/>
      <c r="D9" s="199"/>
      <c r="E9" s="199"/>
      <c r="F9" s="199"/>
    </row>
    <row r="11" spans="1:15" ht="27" thickBot="1" x14ac:dyDescent="0.3">
      <c r="A11" s="131" t="s">
        <v>13</v>
      </c>
      <c r="B11" s="131" t="s">
        <v>14</v>
      </c>
      <c r="C11" s="131" t="s">
        <v>15</v>
      </c>
      <c r="D11" s="131" t="s">
        <v>16</v>
      </c>
      <c r="E11" s="131" t="s">
        <v>17</v>
      </c>
      <c r="F11" s="131" t="s">
        <v>18</v>
      </c>
      <c r="G11" s="131" t="s">
        <v>19</v>
      </c>
      <c r="H11" s="131" t="s">
        <v>20</v>
      </c>
      <c r="I11" s="131" t="s">
        <v>21</v>
      </c>
      <c r="J11" s="131" t="s">
        <v>22</v>
      </c>
      <c r="K11" s="131" t="s">
        <v>23</v>
      </c>
      <c r="L11" s="131" t="s">
        <v>24</v>
      </c>
      <c r="M11" s="131" t="s">
        <v>25</v>
      </c>
      <c r="N11" s="35" t="s">
        <v>39</v>
      </c>
      <c r="O11" s="35" t="s">
        <v>62</v>
      </c>
    </row>
    <row r="12" spans="1:15" ht="15.75" thickTop="1" x14ac:dyDescent="0.25">
      <c r="A12" s="132">
        <v>1993</v>
      </c>
      <c r="B12" s="133">
        <v>93.9</v>
      </c>
      <c r="C12" s="133">
        <v>95.4</v>
      </c>
      <c r="D12" s="133">
        <v>96.9</v>
      </c>
      <c r="E12" s="133">
        <v>97.1</v>
      </c>
      <c r="F12" s="133">
        <v>95.7</v>
      </c>
      <c r="G12" s="133">
        <v>96.3</v>
      </c>
      <c r="H12" s="133">
        <v>96.5</v>
      </c>
      <c r="I12" s="133">
        <v>96.9</v>
      </c>
      <c r="J12" s="133">
        <v>96.6</v>
      </c>
      <c r="K12" s="133">
        <v>97</v>
      </c>
      <c r="L12" s="133">
        <v>96.8</v>
      </c>
      <c r="M12" s="133">
        <v>96.5</v>
      </c>
      <c r="N12" s="37">
        <f>AVERAGE(B12:M12)</f>
        <v>96.300000000000011</v>
      </c>
      <c r="O12" s="37">
        <f>AVERAGE(H12:J12)</f>
        <v>96.666666666666671</v>
      </c>
    </row>
    <row r="13" spans="1:15" x14ac:dyDescent="0.25">
      <c r="A13" s="132">
        <v>1994</v>
      </c>
      <c r="B13" s="133">
        <v>96.3</v>
      </c>
      <c r="C13" s="133">
        <v>96.5</v>
      </c>
      <c r="D13" s="133">
        <v>96.6</v>
      </c>
      <c r="E13" s="133">
        <v>96.2</v>
      </c>
      <c r="F13" s="133">
        <v>95.9</v>
      </c>
      <c r="G13" s="133">
        <v>95.5</v>
      </c>
      <c r="H13" s="133">
        <v>94.6</v>
      </c>
      <c r="I13" s="133">
        <v>94.4</v>
      </c>
      <c r="J13" s="133">
        <v>94</v>
      </c>
      <c r="K13" s="133">
        <v>93.7</v>
      </c>
      <c r="L13" s="133">
        <v>93.8</v>
      </c>
      <c r="M13" s="133">
        <v>93.9</v>
      </c>
      <c r="N13" s="37">
        <f t="shared" ref="N13:N33" si="0">AVERAGE(B13:M13)</f>
        <v>95.116666666666674</v>
      </c>
      <c r="O13" s="37">
        <f t="shared" ref="O13:O33" si="1">AVERAGE(H13:J13)</f>
        <v>94.333333333333329</v>
      </c>
    </row>
    <row r="14" spans="1:15" x14ac:dyDescent="0.25">
      <c r="A14" s="132">
        <v>1995</v>
      </c>
      <c r="B14" s="133">
        <v>94.2</v>
      </c>
      <c r="C14" s="133">
        <v>94.9</v>
      </c>
      <c r="D14" s="133">
        <v>95</v>
      </c>
      <c r="E14" s="133">
        <v>95.4</v>
      </c>
      <c r="F14" s="133">
        <v>95.6</v>
      </c>
      <c r="G14" s="133">
        <v>94.8</v>
      </c>
      <c r="H14" s="133">
        <v>94.6</v>
      </c>
      <c r="I14" s="133">
        <v>94.6</v>
      </c>
      <c r="J14" s="133">
        <v>94.4</v>
      </c>
      <c r="K14" s="133">
        <v>94.3</v>
      </c>
      <c r="L14" s="133">
        <v>94.3</v>
      </c>
      <c r="M14" s="133">
        <v>94.3</v>
      </c>
      <c r="N14" s="37">
        <f t="shared" si="0"/>
        <v>94.699999999999989</v>
      </c>
      <c r="O14" s="37">
        <f t="shared" si="1"/>
        <v>94.533333333333346</v>
      </c>
    </row>
    <row r="15" spans="1:15" x14ac:dyDescent="0.25">
      <c r="A15" s="132">
        <v>1996</v>
      </c>
      <c r="B15" s="133">
        <v>94.4</v>
      </c>
      <c r="C15" s="133">
        <v>95.3</v>
      </c>
      <c r="D15" s="133">
        <v>95.6</v>
      </c>
      <c r="E15" s="133">
        <v>96</v>
      </c>
      <c r="F15" s="133">
        <v>95.9</v>
      </c>
      <c r="G15" s="133">
        <v>96.1</v>
      </c>
      <c r="H15" s="133">
        <v>97.1</v>
      </c>
      <c r="I15" s="133">
        <v>97</v>
      </c>
      <c r="J15" s="133">
        <v>96.9</v>
      </c>
      <c r="K15" s="133">
        <v>97.3</v>
      </c>
      <c r="L15" s="133">
        <v>97.4</v>
      </c>
      <c r="M15" s="133">
        <v>97.5</v>
      </c>
      <c r="N15" s="37">
        <f t="shared" si="0"/>
        <v>96.375</v>
      </c>
      <c r="O15" s="37">
        <f t="shared" si="1"/>
        <v>97</v>
      </c>
    </row>
    <row r="16" spans="1:15" x14ac:dyDescent="0.25">
      <c r="A16" s="132">
        <v>1997</v>
      </c>
      <c r="B16" s="133">
        <v>97.8</v>
      </c>
      <c r="C16" s="133">
        <v>98.8</v>
      </c>
      <c r="D16" s="133">
        <v>99</v>
      </c>
      <c r="E16" s="133">
        <v>98.3</v>
      </c>
      <c r="F16" s="133">
        <v>98.9</v>
      </c>
      <c r="G16" s="133">
        <v>99.5</v>
      </c>
      <c r="H16" s="133">
        <v>100</v>
      </c>
      <c r="I16" s="133">
        <v>100</v>
      </c>
      <c r="J16" s="133">
        <v>99.9</v>
      </c>
      <c r="K16" s="133">
        <v>99.9</v>
      </c>
      <c r="L16" s="133">
        <v>100.3</v>
      </c>
      <c r="M16" s="133">
        <v>100</v>
      </c>
      <c r="N16" s="37">
        <f t="shared" si="0"/>
        <v>99.366666666666674</v>
      </c>
      <c r="O16" s="37">
        <f t="shared" si="1"/>
        <v>99.966666666666654</v>
      </c>
    </row>
    <row r="17" spans="1:15" x14ac:dyDescent="0.25">
      <c r="A17" s="132">
        <v>1998</v>
      </c>
      <c r="B17" s="133">
        <v>100.5</v>
      </c>
      <c r="C17" s="133">
        <v>101.2</v>
      </c>
      <c r="D17" s="133">
        <v>101.4</v>
      </c>
      <c r="E17" s="133">
        <v>101.4</v>
      </c>
      <c r="F17" s="133">
        <v>101.1</v>
      </c>
      <c r="G17" s="133">
        <v>101.1</v>
      </c>
      <c r="H17" s="133">
        <v>101</v>
      </c>
      <c r="I17" s="133">
        <v>101.1</v>
      </c>
      <c r="J17" s="133">
        <v>101.3</v>
      </c>
      <c r="K17" s="133">
        <v>101</v>
      </c>
      <c r="L17" s="133">
        <v>100.8</v>
      </c>
      <c r="M17" s="133">
        <v>100.7</v>
      </c>
      <c r="N17" s="37">
        <f t="shared" si="0"/>
        <v>101.05000000000001</v>
      </c>
      <c r="O17" s="37">
        <f t="shared" si="1"/>
        <v>101.13333333333333</v>
      </c>
    </row>
    <row r="18" spans="1:15" x14ac:dyDescent="0.25">
      <c r="A18" s="132">
        <v>1999</v>
      </c>
      <c r="B18" s="133">
        <v>101.3</v>
      </c>
      <c r="C18" s="133">
        <v>101.4</v>
      </c>
      <c r="D18" s="133">
        <v>101</v>
      </c>
      <c r="E18" s="133">
        <v>100.8</v>
      </c>
      <c r="F18" s="133">
        <v>100.6</v>
      </c>
      <c r="G18" s="133">
        <v>100.5</v>
      </c>
      <c r="H18" s="133">
        <v>100.4</v>
      </c>
      <c r="I18" s="133">
        <v>100.7</v>
      </c>
      <c r="J18" s="133">
        <v>99.8</v>
      </c>
      <c r="K18" s="133">
        <v>99.9</v>
      </c>
      <c r="L18" s="133">
        <v>99.9</v>
      </c>
      <c r="M18" s="133">
        <v>99.8</v>
      </c>
      <c r="N18" s="37">
        <f t="shared" si="0"/>
        <v>100.50833333333333</v>
      </c>
      <c r="O18" s="37">
        <f t="shared" si="1"/>
        <v>100.30000000000001</v>
      </c>
    </row>
    <row r="19" spans="1:15" x14ac:dyDescent="0.25">
      <c r="A19" s="132">
        <v>2000</v>
      </c>
      <c r="B19" s="133">
        <v>100.2</v>
      </c>
      <c r="C19" s="133">
        <v>100.4</v>
      </c>
      <c r="D19" s="133">
        <v>100.6</v>
      </c>
      <c r="E19" s="133">
        <v>100</v>
      </c>
      <c r="F19" s="133">
        <v>101</v>
      </c>
      <c r="G19" s="133">
        <v>101.2</v>
      </c>
      <c r="H19" s="133">
        <v>100.9</v>
      </c>
      <c r="I19" s="133">
        <v>101.3</v>
      </c>
      <c r="J19" s="133">
        <v>101.1</v>
      </c>
      <c r="K19" s="133">
        <v>100.7</v>
      </c>
      <c r="L19" s="133">
        <v>100.6</v>
      </c>
      <c r="M19" s="133">
        <v>100.3</v>
      </c>
      <c r="N19" s="37">
        <f t="shared" si="0"/>
        <v>100.69166666666666</v>
      </c>
      <c r="O19" s="37">
        <f t="shared" si="1"/>
        <v>101.09999999999998</v>
      </c>
    </row>
    <row r="20" spans="1:15" x14ac:dyDescent="0.25">
      <c r="A20" s="132">
        <v>2001</v>
      </c>
      <c r="B20" s="133">
        <v>100.8</v>
      </c>
      <c r="C20" s="133">
        <v>101.2</v>
      </c>
      <c r="D20" s="133">
        <v>101</v>
      </c>
      <c r="E20" s="133">
        <v>101.2</v>
      </c>
      <c r="F20" s="133">
        <v>101.1</v>
      </c>
      <c r="G20" s="133">
        <v>100.7</v>
      </c>
      <c r="H20" s="133">
        <v>101.1</v>
      </c>
      <c r="I20" s="133">
        <v>101</v>
      </c>
      <c r="J20" s="133">
        <v>100.6</v>
      </c>
      <c r="K20" s="133">
        <v>100.6</v>
      </c>
      <c r="L20" s="133">
        <v>100.7</v>
      </c>
      <c r="M20" s="133">
        <v>100.5</v>
      </c>
      <c r="N20" s="37">
        <f t="shared" si="0"/>
        <v>100.875</v>
      </c>
      <c r="O20" s="37">
        <f t="shared" si="1"/>
        <v>100.89999999999999</v>
      </c>
    </row>
    <row r="21" spans="1:15" x14ac:dyDescent="0.25">
      <c r="A21" s="132">
        <v>2002</v>
      </c>
      <c r="B21" s="133">
        <v>101.4</v>
      </c>
      <c r="C21" s="133">
        <v>102.2</v>
      </c>
      <c r="D21" s="133">
        <v>102.1</v>
      </c>
      <c r="E21" s="133">
        <v>102.2</v>
      </c>
      <c r="F21" s="133">
        <v>102.3</v>
      </c>
      <c r="G21" s="133">
        <v>102.2</v>
      </c>
      <c r="H21" s="133">
        <v>101.8</v>
      </c>
      <c r="I21" s="133">
        <v>101.6</v>
      </c>
      <c r="J21" s="133">
        <v>101.4</v>
      </c>
      <c r="K21" s="133">
        <v>101.8</v>
      </c>
      <c r="L21" s="133">
        <v>102.2</v>
      </c>
      <c r="M21" s="133">
        <v>102.4</v>
      </c>
      <c r="N21" s="37">
        <f t="shared" si="0"/>
        <v>101.96666666666668</v>
      </c>
      <c r="O21" s="37">
        <f t="shared" si="1"/>
        <v>101.59999999999998</v>
      </c>
    </row>
    <row r="22" spans="1:15" x14ac:dyDescent="0.25">
      <c r="A22" s="132">
        <v>2003</v>
      </c>
      <c r="B22" s="133">
        <v>102.7</v>
      </c>
      <c r="C22" s="133">
        <v>103</v>
      </c>
      <c r="D22" s="133">
        <v>102.9</v>
      </c>
      <c r="E22" s="133">
        <v>103</v>
      </c>
      <c r="F22" s="133">
        <v>103</v>
      </c>
      <c r="G22" s="133">
        <v>102.9</v>
      </c>
      <c r="H22" s="133">
        <v>102.9</v>
      </c>
      <c r="I22" s="133">
        <v>102.9</v>
      </c>
      <c r="J22" s="133">
        <v>102.7</v>
      </c>
      <c r="K22" s="133">
        <v>102.8</v>
      </c>
      <c r="L22" s="133">
        <v>103</v>
      </c>
      <c r="M22" s="133">
        <v>102.5</v>
      </c>
      <c r="N22" s="37">
        <f t="shared" si="0"/>
        <v>102.85833333333333</v>
      </c>
      <c r="O22" s="37">
        <f t="shared" si="1"/>
        <v>102.83333333333333</v>
      </c>
    </row>
    <row r="23" spans="1:15" x14ac:dyDescent="0.25">
      <c r="A23" s="132">
        <v>2004</v>
      </c>
      <c r="B23" s="133">
        <v>102.7</v>
      </c>
      <c r="C23" s="133">
        <v>103.2</v>
      </c>
      <c r="D23" s="133">
        <v>103.5</v>
      </c>
      <c r="E23" s="133">
        <v>103.9</v>
      </c>
      <c r="F23" s="133">
        <v>103.9</v>
      </c>
      <c r="G23" s="133">
        <v>103.7</v>
      </c>
      <c r="H23" s="133">
        <v>103.7</v>
      </c>
      <c r="I23" s="133">
        <v>103.4</v>
      </c>
      <c r="J23" s="133">
        <v>103.3</v>
      </c>
      <c r="K23" s="133">
        <v>103.5</v>
      </c>
      <c r="L23" s="133">
        <v>103.3</v>
      </c>
      <c r="M23" s="133">
        <v>103.2</v>
      </c>
      <c r="N23" s="37">
        <f t="shared" si="0"/>
        <v>103.44166666666666</v>
      </c>
      <c r="O23" s="37">
        <f t="shared" si="1"/>
        <v>103.46666666666668</v>
      </c>
    </row>
    <row r="24" spans="1:15" x14ac:dyDescent="0.25">
      <c r="A24" s="132">
        <v>2005</v>
      </c>
      <c r="B24" s="133">
        <v>103.4</v>
      </c>
      <c r="C24" s="133">
        <v>103.5</v>
      </c>
      <c r="D24" s="133">
        <v>103.9</v>
      </c>
      <c r="E24" s="133">
        <v>104</v>
      </c>
      <c r="F24" s="133">
        <v>103.9</v>
      </c>
      <c r="G24" s="133">
        <v>102.5</v>
      </c>
      <c r="H24" s="133">
        <v>102.4</v>
      </c>
      <c r="I24" s="133">
        <v>103.6</v>
      </c>
      <c r="J24" s="133">
        <v>103.7</v>
      </c>
      <c r="K24" s="133">
        <v>103.7</v>
      </c>
      <c r="L24" s="133">
        <v>103.5</v>
      </c>
      <c r="M24" s="133">
        <v>103.2</v>
      </c>
      <c r="N24" s="37">
        <f t="shared" si="0"/>
        <v>103.44166666666668</v>
      </c>
      <c r="O24" s="37">
        <f t="shared" si="1"/>
        <v>103.23333333333333</v>
      </c>
    </row>
    <row r="25" spans="1:15" x14ac:dyDescent="0.25">
      <c r="A25" s="132">
        <v>2006</v>
      </c>
      <c r="B25" s="133">
        <v>103.3</v>
      </c>
      <c r="C25" s="133">
        <v>103.6</v>
      </c>
      <c r="D25" s="133">
        <v>104.4</v>
      </c>
      <c r="E25" s="133">
        <v>104.9</v>
      </c>
      <c r="F25" s="133">
        <v>104.7</v>
      </c>
      <c r="G25" s="133">
        <v>104.5</v>
      </c>
      <c r="H25" s="133">
        <v>104.3</v>
      </c>
      <c r="I25" s="133">
        <v>104.1</v>
      </c>
      <c r="J25" s="133">
        <v>103.9</v>
      </c>
      <c r="K25" s="133">
        <v>103.5</v>
      </c>
      <c r="L25" s="133">
        <v>103.3</v>
      </c>
      <c r="M25" s="133">
        <v>102.4</v>
      </c>
      <c r="N25" s="38">
        <f t="shared" si="0"/>
        <v>103.90833333333332</v>
      </c>
      <c r="O25" s="38">
        <f t="shared" si="1"/>
        <v>104.09999999999998</v>
      </c>
    </row>
    <row r="26" spans="1:15" x14ac:dyDescent="0.25">
      <c r="A26" s="132">
        <v>2007</v>
      </c>
      <c r="B26" s="134">
        <v>102.334</v>
      </c>
      <c r="C26" s="134">
        <v>102.65300000000001</v>
      </c>
      <c r="D26" s="134">
        <v>102.363</v>
      </c>
      <c r="E26" s="134">
        <v>102.69</v>
      </c>
      <c r="F26" s="134">
        <v>103.137</v>
      </c>
      <c r="G26" s="134">
        <v>103.001</v>
      </c>
      <c r="H26" s="134">
        <v>102.358</v>
      </c>
      <c r="I26" s="134">
        <v>101.923</v>
      </c>
      <c r="J26" s="134">
        <v>102.42700000000001</v>
      </c>
      <c r="K26" s="134">
        <v>102.833</v>
      </c>
      <c r="L26" s="134">
        <v>102.465</v>
      </c>
      <c r="M26" s="134">
        <v>102.523</v>
      </c>
      <c r="N26" s="38">
        <f t="shared" si="0"/>
        <v>102.55891666666666</v>
      </c>
      <c r="O26" s="38">
        <f t="shared" si="1"/>
        <v>102.236</v>
      </c>
    </row>
    <row r="27" spans="1:15" x14ac:dyDescent="0.25">
      <c r="A27" s="132">
        <v>2008</v>
      </c>
      <c r="B27" s="134">
        <v>102.839</v>
      </c>
      <c r="C27" s="134">
        <v>103.02800000000001</v>
      </c>
      <c r="D27" s="134">
        <v>103.52500000000001</v>
      </c>
      <c r="E27" s="134">
        <v>103.414</v>
      </c>
      <c r="F27" s="134">
        <v>102.958</v>
      </c>
      <c r="G27" s="134">
        <v>102.306</v>
      </c>
      <c r="H27" s="134">
        <v>102.267</v>
      </c>
      <c r="I27" s="134">
        <v>102.643</v>
      </c>
      <c r="J27" s="134">
        <v>102.819</v>
      </c>
      <c r="K27" s="134">
        <v>102.267</v>
      </c>
      <c r="L27" s="134">
        <v>101.974</v>
      </c>
      <c r="M27" s="134">
        <v>101.81</v>
      </c>
      <c r="N27" s="38">
        <f t="shared" si="0"/>
        <v>102.65416666666665</v>
      </c>
      <c r="O27" s="38">
        <f t="shared" si="1"/>
        <v>102.57633333333332</v>
      </c>
    </row>
    <row r="28" spans="1:15" x14ac:dyDescent="0.25">
      <c r="A28" s="132">
        <v>2009</v>
      </c>
      <c r="B28" s="134">
        <v>101.488</v>
      </c>
      <c r="C28" s="134">
        <v>101.857</v>
      </c>
      <c r="D28" s="134">
        <v>102.15300000000001</v>
      </c>
      <c r="E28" s="134">
        <v>102.51600000000001</v>
      </c>
      <c r="F28" s="134">
        <v>102.214</v>
      </c>
      <c r="G28" s="134">
        <v>102.193</v>
      </c>
      <c r="H28" s="134">
        <v>101.982</v>
      </c>
      <c r="I28" s="134">
        <v>101.867</v>
      </c>
      <c r="J28" s="134">
        <v>101.22799999999999</v>
      </c>
      <c r="K28" s="134">
        <v>100.639</v>
      </c>
      <c r="L28" s="134">
        <v>100.681</v>
      </c>
      <c r="M28" s="134">
        <v>100.4</v>
      </c>
      <c r="N28" s="38">
        <f t="shared" si="0"/>
        <v>101.6015</v>
      </c>
      <c r="O28" s="38">
        <f t="shared" si="1"/>
        <v>101.69233333333334</v>
      </c>
    </row>
    <row r="29" spans="1:15" x14ac:dyDescent="0.25">
      <c r="A29" s="132">
        <v>2010</v>
      </c>
      <c r="B29" s="134">
        <v>100.473</v>
      </c>
      <c r="C29" s="134">
        <v>100.084</v>
      </c>
      <c r="D29" s="134">
        <v>100.547</v>
      </c>
      <c r="E29" s="134">
        <v>100.568</v>
      </c>
      <c r="F29" s="134">
        <v>99.977000000000004</v>
      </c>
      <c r="G29" s="134">
        <v>100.239</v>
      </c>
      <c r="H29" s="134">
        <v>99.66</v>
      </c>
      <c r="I29" s="134">
        <v>99.385000000000005</v>
      </c>
      <c r="J29" s="134">
        <v>99.198999999999998</v>
      </c>
      <c r="K29" s="134">
        <v>99.054000000000002</v>
      </c>
      <c r="L29" s="134">
        <v>98.774000000000001</v>
      </c>
      <c r="M29" s="134">
        <v>97.753</v>
      </c>
      <c r="N29" s="38">
        <f t="shared" si="0"/>
        <v>99.642749999999992</v>
      </c>
      <c r="O29" s="38">
        <f t="shared" si="1"/>
        <v>99.414666666666676</v>
      </c>
    </row>
    <row r="30" spans="1:15" x14ac:dyDescent="0.25">
      <c r="A30" s="132">
        <v>2011</v>
      </c>
      <c r="B30" s="134">
        <v>97.924999999999997</v>
      </c>
      <c r="C30" s="134">
        <v>98.897000000000006</v>
      </c>
      <c r="D30" s="134">
        <v>99.397999999999996</v>
      </c>
      <c r="E30" s="134">
        <v>99.522999999999996</v>
      </c>
      <c r="F30" s="134">
        <v>99.331000000000003</v>
      </c>
      <c r="G30" s="134">
        <v>99.004999999999995</v>
      </c>
      <c r="H30" s="134">
        <v>99.417000000000002</v>
      </c>
      <c r="I30" s="134">
        <v>98.938999999999993</v>
      </c>
      <c r="J30" s="134">
        <v>99.147999999999996</v>
      </c>
      <c r="K30" s="134">
        <v>99.338999999999999</v>
      </c>
      <c r="L30" s="134">
        <v>99.094999999999999</v>
      </c>
      <c r="M30" s="134">
        <v>99.028000000000006</v>
      </c>
      <c r="N30" s="38">
        <f t="shared" si="0"/>
        <v>99.087083333333339</v>
      </c>
      <c r="O30" s="38">
        <f t="shared" si="1"/>
        <v>99.168000000000006</v>
      </c>
    </row>
    <row r="31" spans="1:15" x14ac:dyDescent="0.25">
      <c r="A31" s="132">
        <v>2012</v>
      </c>
      <c r="B31" s="134">
        <v>99.563000000000002</v>
      </c>
      <c r="C31" s="134">
        <v>100.19199999999999</v>
      </c>
      <c r="D31" s="134">
        <v>100.754</v>
      </c>
      <c r="E31" s="134">
        <v>100.797</v>
      </c>
      <c r="F31" s="134">
        <v>100.827</v>
      </c>
      <c r="G31" s="134">
        <v>100.63800000000001</v>
      </c>
      <c r="H31" s="134">
        <v>100.584</v>
      </c>
      <c r="I31" s="134">
        <v>100.675</v>
      </c>
      <c r="J31" s="134">
        <v>100.66500000000001</v>
      </c>
      <c r="K31" s="134">
        <v>100.024</v>
      </c>
      <c r="L31" s="134">
        <v>99.742000000000004</v>
      </c>
      <c r="M31" s="134">
        <v>99.477000000000004</v>
      </c>
      <c r="N31" s="38">
        <f t="shared" si="0"/>
        <v>100.32816666666668</v>
      </c>
      <c r="O31" s="38">
        <f t="shared" si="1"/>
        <v>100.64133333333335</v>
      </c>
    </row>
    <row r="32" spans="1:15" x14ac:dyDescent="0.25">
      <c r="A32" s="132">
        <v>2013</v>
      </c>
      <c r="B32" s="134">
        <v>99.959000000000003</v>
      </c>
      <c r="C32" s="134">
        <v>100.822</v>
      </c>
      <c r="D32" s="134">
        <v>101.292</v>
      </c>
      <c r="E32" s="134">
        <v>101.12</v>
      </c>
      <c r="F32" s="134">
        <v>101.18300000000001</v>
      </c>
      <c r="G32" s="134">
        <v>100.97799999999999</v>
      </c>
      <c r="H32" s="134">
        <v>100.84699999999999</v>
      </c>
      <c r="I32" s="134">
        <v>100.73099999999999</v>
      </c>
      <c r="J32" s="134">
        <v>100.678</v>
      </c>
      <c r="K32" s="134">
        <v>100.596</v>
      </c>
      <c r="L32" s="134">
        <v>100.628</v>
      </c>
      <c r="M32" s="134">
        <v>100.078</v>
      </c>
      <c r="N32" s="38">
        <f t="shared" si="0"/>
        <v>100.74266666666665</v>
      </c>
      <c r="O32" s="38">
        <f t="shared" si="1"/>
        <v>100.752</v>
      </c>
    </row>
    <row r="33" spans="1:15" x14ac:dyDescent="0.25">
      <c r="A33" s="132">
        <v>2014</v>
      </c>
      <c r="B33" s="134">
        <v>100.494</v>
      </c>
      <c r="C33" s="134">
        <v>101.14400000000001</v>
      </c>
      <c r="D33" s="134">
        <v>101.818</v>
      </c>
      <c r="E33" s="134">
        <v>101.971</v>
      </c>
      <c r="F33" s="134">
        <v>101.925</v>
      </c>
      <c r="G33" s="134">
        <v>101.789</v>
      </c>
      <c r="H33" s="134">
        <v>101.211</v>
      </c>
      <c r="I33" s="134">
        <v>100.441</v>
      </c>
      <c r="J33" s="134">
        <v>100.459</v>
      </c>
      <c r="K33" s="134">
        <v>100.782</v>
      </c>
      <c r="L33" s="134">
        <v>100.169</v>
      </c>
      <c r="M33" s="134">
        <v>99.899000000000001</v>
      </c>
      <c r="N33" s="38">
        <f t="shared" si="0"/>
        <v>101.00850000000003</v>
      </c>
      <c r="O33" s="38">
        <f t="shared" si="1"/>
        <v>100.70366666666666</v>
      </c>
    </row>
    <row r="34" spans="1:15" x14ac:dyDescent="0.25">
      <c r="A34" s="132">
        <v>2015</v>
      </c>
      <c r="B34" s="134">
        <v>100.35</v>
      </c>
      <c r="C34" s="134">
        <v>101.081</v>
      </c>
      <c r="D34" s="134">
        <v>101.352</v>
      </c>
      <c r="E34" s="134">
        <v>101.459</v>
      </c>
      <c r="F34" s="134">
        <v>101.28100000000001</v>
      </c>
      <c r="G34" s="134">
        <v>101.152</v>
      </c>
      <c r="H34" s="134">
        <v>100.935</v>
      </c>
      <c r="N34" s="38">
        <f>AVERAGE(B34:M34)</f>
        <v>101.08714285714288</v>
      </c>
      <c r="O34" s="38">
        <f>AVERAGE(H34:J34)</f>
        <v>100.935</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26, 2015 (09:53:45 AM)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pane ySplit="11" topLeftCell="A12" activePane="bottomLeft" state="frozen"/>
      <selection activeCell="O31" sqref="O31"/>
      <selection pane="bottomLeft" activeCell="O31" sqref="O31"/>
    </sheetView>
  </sheetViews>
  <sheetFormatPr defaultRowHeight="15" x14ac:dyDescent="0.25"/>
  <cols>
    <col min="1" max="1" width="20" style="32" customWidth="1"/>
    <col min="2" max="253" width="8" style="32" customWidth="1"/>
    <col min="254" max="16384" width="9.140625" style="32"/>
  </cols>
  <sheetData>
    <row r="1" spans="1:15" ht="15.75" x14ac:dyDescent="0.25">
      <c r="A1" s="206" t="s">
        <v>0</v>
      </c>
      <c r="B1" s="204"/>
      <c r="C1" s="204"/>
      <c r="D1" s="204"/>
      <c r="E1" s="204"/>
      <c r="F1" s="204"/>
    </row>
    <row r="2" spans="1:15" ht="15.75" x14ac:dyDescent="0.25">
      <c r="A2" s="206" t="s">
        <v>1</v>
      </c>
      <c r="B2" s="204"/>
      <c r="C2" s="204"/>
      <c r="D2" s="204"/>
      <c r="E2" s="204"/>
      <c r="F2" s="204"/>
    </row>
    <row r="3" spans="1:15" x14ac:dyDescent="0.25">
      <c r="A3" s="204"/>
      <c r="B3" s="204"/>
      <c r="C3" s="204"/>
      <c r="D3" s="204"/>
      <c r="E3" s="204"/>
      <c r="F3" s="204"/>
    </row>
    <row r="4" spans="1:15" x14ac:dyDescent="0.25">
      <c r="A4" s="34" t="s">
        <v>2</v>
      </c>
      <c r="B4" s="203" t="s">
        <v>53</v>
      </c>
      <c r="C4" s="204"/>
      <c r="D4" s="204"/>
      <c r="E4" s="204"/>
      <c r="F4" s="204"/>
    </row>
    <row r="5" spans="1:15" x14ac:dyDescent="0.25">
      <c r="A5" s="207" t="s">
        <v>4</v>
      </c>
      <c r="B5" s="204"/>
      <c r="C5" s="204"/>
      <c r="D5" s="204"/>
      <c r="E5" s="204"/>
      <c r="F5" s="204"/>
    </row>
    <row r="6" spans="1:15" x14ac:dyDescent="0.25">
      <c r="A6" s="34" t="s">
        <v>5</v>
      </c>
      <c r="B6" s="203" t="s">
        <v>6</v>
      </c>
      <c r="C6" s="204"/>
      <c r="D6" s="204"/>
      <c r="E6" s="204"/>
      <c r="F6" s="204"/>
    </row>
    <row r="7" spans="1:15" x14ac:dyDescent="0.25">
      <c r="A7" s="34" t="s">
        <v>7</v>
      </c>
      <c r="B7" s="203" t="s">
        <v>54</v>
      </c>
      <c r="C7" s="204"/>
      <c r="D7" s="204"/>
      <c r="E7" s="204"/>
      <c r="F7" s="204"/>
    </row>
    <row r="8" spans="1:15" x14ac:dyDescent="0.25">
      <c r="A8" s="34" t="s">
        <v>9</v>
      </c>
      <c r="B8" s="203" t="s">
        <v>10</v>
      </c>
      <c r="C8" s="204"/>
      <c r="D8" s="204"/>
      <c r="E8" s="204"/>
      <c r="F8" s="204"/>
    </row>
    <row r="9" spans="1:15" x14ac:dyDescent="0.25">
      <c r="A9" s="34" t="s">
        <v>11</v>
      </c>
      <c r="B9" s="205" t="s">
        <v>12</v>
      </c>
      <c r="C9" s="204"/>
      <c r="D9" s="204"/>
      <c r="E9" s="204"/>
      <c r="F9" s="204"/>
    </row>
    <row r="11" spans="1:15" ht="27" thickBot="1" x14ac:dyDescent="0.3">
      <c r="A11" s="35" t="s">
        <v>13</v>
      </c>
      <c r="B11" s="35" t="s">
        <v>14</v>
      </c>
      <c r="C11" s="35" t="s">
        <v>15</v>
      </c>
      <c r="D11" s="35" t="s">
        <v>16</v>
      </c>
      <c r="E11" s="35" t="s">
        <v>17</v>
      </c>
      <c r="F11" s="35" t="s">
        <v>18</v>
      </c>
      <c r="G11" s="35" t="s">
        <v>19</v>
      </c>
      <c r="H11" s="35" t="s">
        <v>20</v>
      </c>
      <c r="I11" s="35" t="s">
        <v>21</v>
      </c>
      <c r="J11" s="35" t="s">
        <v>22</v>
      </c>
      <c r="K11" s="35" t="s">
        <v>23</v>
      </c>
      <c r="L11" s="35" t="s">
        <v>24</v>
      </c>
      <c r="M11" s="35" t="s">
        <v>25</v>
      </c>
      <c r="N11" s="35" t="s">
        <v>39</v>
      </c>
      <c r="O11" s="35" t="s">
        <v>62</v>
      </c>
    </row>
    <row r="12" spans="1:15" ht="15.75" thickTop="1" x14ac:dyDescent="0.25">
      <c r="A12" s="36">
        <v>1982</v>
      </c>
      <c r="B12" s="37">
        <v>93.3</v>
      </c>
      <c r="C12" s="37">
        <v>94.1</v>
      </c>
      <c r="D12" s="37">
        <v>94.8</v>
      </c>
      <c r="E12" s="37">
        <v>95.2</v>
      </c>
      <c r="F12" s="37">
        <v>95.4</v>
      </c>
      <c r="G12" s="37">
        <v>95.9</v>
      </c>
      <c r="H12" s="37">
        <v>96.3</v>
      </c>
      <c r="I12" s="37">
        <v>96.6</v>
      </c>
      <c r="J12" s="37">
        <v>97</v>
      </c>
      <c r="K12" s="37">
        <v>97.8</v>
      </c>
      <c r="L12" s="37">
        <v>97.7</v>
      </c>
      <c r="M12" s="37">
        <v>97.7</v>
      </c>
      <c r="N12" s="37">
        <f>AVERAGE(B12:M12)</f>
        <v>95.983333333333334</v>
      </c>
      <c r="O12" s="37">
        <f>AVERAGE(H12:J12)</f>
        <v>96.633333333333326</v>
      </c>
    </row>
    <row r="13" spans="1:15" x14ac:dyDescent="0.25">
      <c r="A13" s="36">
        <v>1983</v>
      </c>
      <c r="B13" s="37">
        <v>98.3</v>
      </c>
      <c r="C13" s="37">
        <v>99</v>
      </c>
      <c r="D13" s="37">
        <v>99.6</v>
      </c>
      <c r="E13" s="37">
        <v>99.6</v>
      </c>
      <c r="F13" s="37">
        <v>99.7</v>
      </c>
      <c r="G13" s="37">
        <v>99.9</v>
      </c>
      <c r="H13" s="37">
        <v>100.1</v>
      </c>
      <c r="I13" s="37">
        <v>100.4</v>
      </c>
      <c r="J13" s="37">
        <v>100.8</v>
      </c>
      <c r="K13" s="37">
        <v>101.4</v>
      </c>
      <c r="L13" s="37">
        <v>101.6</v>
      </c>
      <c r="M13" s="37">
        <v>101.6</v>
      </c>
      <c r="N13" s="37">
        <f t="shared" ref="N13:N28" si="0">AVERAGE(B13:M13)</f>
        <v>100.16666666666664</v>
      </c>
      <c r="O13" s="37">
        <f t="shared" ref="O13:O27" si="1">AVERAGE(H13:J13)</f>
        <v>100.43333333333334</v>
      </c>
    </row>
    <row r="14" spans="1:15" x14ac:dyDescent="0.25">
      <c r="A14" s="36">
        <v>1984</v>
      </c>
      <c r="B14" s="37">
        <v>101.7</v>
      </c>
      <c r="C14" s="37">
        <v>102.4</v>
      </c>
      <c r="D14" s="37">
        <v>102.5</v>
      </c>
      <c r="E14" s="37">
        <v>103.3</v>
      </c>
      <c r="F14" s="37">
        <v>103.2</v>
      </c>
      <c r="G14" s="37">
        <v>103.6</v>
      </c>
      <c r="H14" s="37">
        <v>103.9</v>
      </c>
      <c r="I14" s="37">
        <v>104.4</v>
      </c>
      <c r="J14" s="37">
        <v>104.7</v>
      </c>
      <c r="K14" s="37">
        <v>105.2</v>
      </c>
      <c r="L14" s="37">
        <v>105.4</v>
      </c>
      <c r="M14" s="37">
        <v>105.9</v>
      </c>
      <c r="N14" s="37">
        <f t="shared" si="0"/>
        <v>103.85000000000002</v>
      </c>
      <c r="O14" s="37">
        <f t="shared" si="1"/>
        <v>104.33333333333333</v>
      </c>
    </row>
    <row r="15" spans="1:15" x14ac:dyDescent="0.25">
      <c r="A15" s="36">
        <v>1985</v>
      </c>
      <c r="B15" s="37">
        <v>106.3</v>
      </c>
      <c r="C15" s="37">
        <v>106.4</v>
      </c>
      <c r="D15" s="37">
        <v>106.7</v>
      </c>
      <c r="E15" s="37">
        <v>107.2</v>
      </c>
      <c r="F15" s="37">
        <v>107.3</v>
      </c>
      <c r="G15" s="37">
        <v>107.8</v>
      </c>
      <c r="H15" s="37">
        <v>108.2</v>
      </c>
      <c r="I15" s="37">
        <v>108.2</v>
      </c>
      <c r="J15" s="37">
        <v>108.6</v>
      </c>
      <c r="K15" s="37">
        <v>109.3</v>
      </c>
      <c r="L15" s="37">
        <v>109.5</v>
      </c>
      <c r="M15" s="37">
        <v>109.2</v>
      </c>
      <c r="N15" s="37">
        <f t="shared" si="0"/>
        <v>107.89166666666667</v>
      </c>
      <c r="O15" s="37">
        <f t="shared" si="1"/>
        <v>108.33333333333333</v>
      </c>
    </row>
    <row r="16" spans="1:15" x14ac:dyDescent="0.25">
      <c r="A16" s="36">
        <v>1986</v>
      </c>
      <c r="B16" s="37">
        <v>110.2</v>
      </c>
      <c r="C16" s="37">
        <v>110.7</v>
      </c>
      <c r="D16" s="37">
        <v>110.7</v>
      </c>
      <c r="E16" s="37">
        <v>110.9</v>
      </c>
      <c r="F16" s="37">
        <v>111.1</v>
      </c>
      <c r="G16" s="37">
        <v>111.5</v>
      </c>
      <c r="H16" s="37">
        <v>111.7</v>
      </c>
      <c r="I16" s="37">
        <v>111.8</v>
      </c>
      <c r="J16" s="37">
        <v>112.1</v>
      </c>
      <c r="K16" s="37">
        <v>112.6</v>
      </c>
      <c r="L16" s="37">
        <v>112.9</v>
      </c>
      <c r="M16" s="37">
        <v>112.9</v>
      </c>
      <c r="N16" s="37">
        <f t="shared" si="0"/>
        <v>111.59166666666668</v>
      </c>
      <c r="O16" s="37">
        <f t="shared" si="1"/>
        <v>111.86666666666667</v>
      </c>
    </row>
    <row r="17" spans="1:15" x14ac:dyDescent="0.25">
      <c r="A17" s="36">
        <v>1987</v>
      </c>
      <c r="B17" s="37">
        <v>113.3</v>
      </c>
      <c r="C17" s="37">
        <v>113.5</v>
      </c>
      <c r="D17" s="37">
        <v>113.9</v>
      </c>
      <c r="E17" s="37">
        <v>114.5</v>
      </c>
      <c r="F17" s="37">
        <v>114.8</v>
      </c>
      <c r="G17" s="37">
        <v>114.9</v>
      </c>
      <c r="H17" s="37">
        <v>115.4</v>
      </c>
      <c r="I17" s="37">
        <v>115.6</v>
      </c>
      <c r="J17" s="37">
        <v>116.1</v>
      </c>
      <c r="K17" s="37">
        <v>116.9</v>
      </c>
      <c r="L17" s="37">
        <v>117.3</v>
      </c>
      <c r="M17" s="37">
        <v>117.4</v>
      </c>
      <c r="N17" s="37">
        <f t="shared" si="0"/>
        <v>115.30000000000001</v>
      </c>
      <c r="O17" s="37">
        <f t="shared" si="1"/>
        <v>115.7</v>
      </c>
    </row>
    <row r="18" spans="1:15" x14ac:dyDescent="0.25">
      <c r="A18" s="36">
        <v>1988</v>
      </c>
      <c r="B18" s="37">
        <v>118.1</v>
      </c>
      <c r="C18" s="37">
        <v>118.3</v>
      </c>
      <c r="D18" s="37">
        <v>119</v>
      </c>
      <c r="E18" s="37">
        <v>119.6</v>
      </c>
      <c r="F18" s="37">
        <v>119.7</v>
      </c>
      <c r="G18" s="37">
        <v>120.1</v>
      </c>
      <c r="H18" s="37">
        <v>120.5</v>
      </c>
      <c r="I18" s="37">
        <v>120.7</v>
      </c>
      <c r="J18" s="37">
        <v>121.3</v>
      </c>
      <c r="K18" s="37">
        <v>121.8</v>
      </c>
      <c r="L18" s="37">
        <v>122.2</v>
      </c>
      <c r="M18" s="37">
        <v>122.8</v>
      </c>
      <c r="N18" s="37">
        <f t="shared" si="0"/>
        <v>120.34166666666668</v>
      </c>
      <c r="O18" s="37">
        <f t="shared" si="1"/>
        <v>120.83333333333333</v>
      </c>
    </row>
    <row r="19" spans="1:15" x14ac:dyDescent="0.25">
      <c r="A19" s="36">
        <v>1989</v>
      </c>
      <c r="B19" s="37">
        <v>123.8</v>
      </c>
      <c r="C19" s="37">
        <v>124.3</v>
      </c>
      <c r="D19" s="37">
        <v>124.7</v>
      </c>
      <c r="E19" s="37">
        <v>125.4</v>
      </c>
      <c r="F19" s="37">
        <v>125.5</v>
      </c>
      <c r="G19" s="37">
        <v>126.2</v>
      </c>
      <c r="H19" s="37">
        <v>126.9</v>
      </c>
      <c r="I19" s="37">
        <v>127.3</v>
      </c>
      <c r="J19" s="37">
        <v>127.8</v>
      </c>
      <c r="K19" s="37">
        <v>128.4</v>
      </c>
      <c r="L19" s="37">
        <v>128.6</v>
      </c>
      <c r="M19" s="37">
        <v>129.1</v>
      </c>
      <c r="N19" s="37">
        <f t="shared" si="0"/>
        <v>126.5</v>
      </c>
      <c r="O19" s="37">
        <f t="shared" si="1"/>
        <v>127.33333333333333</v>
      </c>
    </row>
    <row r="20" spans="1:15" x14ac:dyDescent="0.25">
      <c r="A20" s="36">
        <v>1990</v>
      </c>
      <c r="B20" s="37">
        <v>129.9</v>
      </c>
      <c r="C20" s="37">
        <v>130.4</v>
      </c>
      <c r="D20" s="37">
        <v>130.9</v>
      </c>
      <c r="E20" s="37">
        <v>131.4</v>
      </c>
      <c r="F20" s="37">
        <v>131.69999999999999</v>
      </c>
      <c r="G20" s="37">
        <v>131.9</v>
      </c>
      <c r="H20" s="37">
        <v>132.69999999999999</v>
      </c>
      <c r="I20" s="37">
        <v>133</v>
      </c>
      <c r="J20" s="37">
        <v>134.1</v>
      </c>
      <c r="K20" s="37">
        <v>134.30000000000001</v>
      </c>
      <c r="L20" s="37">
        <v>134.4</v>
      </c>
      <c r="M20" s="37">
        <v>134.6</v>
      </c>
      <c r="N20" s="37">
        <f t="shared" si="0"/>
        <v>132.44166666666663</v>
      </c>
      <c r="O20" s="37">
        <f t="shared" si="1"/>
        <v>133.26666666666665</v>
      </c>
    </row>
    <row r="21" spans="1:15" x14ac:dyDescent="0.25">
      <c r="A21" s="36">
        <v>1991</v>
      </c>
      <c r="B21" s="37">
        <v>135.5</v>
      </c>
      <c r="C21" s="37">
        <v>136.19999999999999</v>
      </c>
      <c r="D21" s="37">
        <v>136.69999999999999</v>
      </c>
      <c r="E21" s="37">
        <v>137.69999999999999</v>
      </c>
      <c r="F21" s="37">
        <v>137.80000000000001</v>
      </c>
      <c r="G21" s="37">
        <v>138.1</v>
      </c>
      <c r="H21" s="37">
        <v>138.6</v>
      </c>
      <c r="I21" s="37">
        <v>139.19999999999999</v>
      </c>
      <c r="J21" s="37">
        <v>140.19999999999999</v>
      </c>
      <c r="K21" s="37">
        <v>140.5</v>
      </c>
      <c r="L21" s="37">
        <v>140.4</v>
      </c>
      <c r="M21" s="37">
        <v>139.9</v>
      </c>
      <c r="N21" s="37">
        <f t="shared" si="0"/>
        <v>138.4</v>
      </c>
      <c r="O21" s="37">
        <f t="shared" si="1"/>
        <v>139.33333333333331</v>
      </c>
    </row>
    <row r="22" spans="1:15" x14ac:dyDescent="0.25">
      <c r="A22" s="36">
        <v>1992</v>
      </c>
      <c r="B22" s="37">
        <v>140.1</v>
      </c>
      <c r="C22" s="37">
        <v>140.69999999999999</v>
      </c>
      <c r="D22" s="37">
        <v>141.19999999999999</v>
      </c>
      <c r="E22" s="37">
        <v>142</v>
      </c>
      <c r="F22" s="37">
        <v>142</v>
      </c>
      <c r="G22" s="37">
        <v>142</v>
      </c>
      <c r="H22" s="37">
        <v>142.4</v>
      </c>
      <c r="I22" s="37">
        <v>142.6</v>
      </c>
      <c r="J22" s="37">
        <v>143.19999999999999</v>
      </c>
      <c r="K22" s="37">
        <v>143.5</v>
      </c>
      <c r="L22" s="37">
        <v>143.69999999999999</v>
      </c>
      <c r="M22" s="37">
        <v>143.80000000000001</v>
      </c>
      <c r="N22" s="37">
        <f t="shared" si="0"/>
        <v>142.26666666666668</v>
      </c>
      <c r="O22" s="37">
        <f t="shared" si="1"/>
        <v>142.73333333333332</v>
      </c>
    </row>
    <row r="23" spans="1:15" x14ac:dyDescent="0.25">
      <c r="A23" s="36">
        <v>1993</v>
      </c>
      <c r="B23" s="37">
        <v>144.30000000000001</v>
      </c>
      <c r="C23" s="37">
        <v>144.5</v>
      </c>
      <c r="D23" s="37">
        <v>144.80000000000001</v>
      </c>
      <c r="E23" s="37">
        <v>145.30000000000001</v>
      </c>
      <c r="F23" s="37">
        <v>145</v>
      </c>
      <c r="G23" s="37">
        <v>145.5</v>
      </c>
      <c r="H23" s="37">
        <v>145.30000000000001</v>
      </c>
      <c r="I23" s="37">
        <v>145.80000000000001</v>
      </c>
      <c r="J23" s="37">
        <v>146.6</v>
      </c>
      <c r="K23" s="37">
        <v>147.30000000000001</v>
      </c>
      <c r="L23" s="37">
        <v>147.69999999999999</v>
      </c>
      <c r="M23" s="37">
        <v>147.80000000000001</v>
      </c>
      <c r="N23" s="37">
        <f t="shared" si="0"/>
        <v>145.82499999999999</v>
      </c>
      <c r="O23" s="37">
        <f t="shared" si="1"/>
        <v>145.9</v>
      </c>
    </row>
    <row r="24" spans="1:15" x14ac:dyDescent="0.25">
      <c r="A24" s="36">
        <v>1994</v>
      </c>
      <c r="B24" s="37">
        <v>148.5</v>
      </c>
      <c r="C24" s="37">
        <v>149.1</v>
      </c>
      <c r="D24" s="37">
        <v>149.6</v>
      </c>
      <c r="E24" s="37">
        <v>149.69999999999999</v>
      </c>
      <c r="F24" s="37">
        <v>149.9</v>
      </c>
      <c r="G24" s="37">
        <v>149.80000000000001</v>
      </c>
      <c r="H24" s="37">
        <v>150.19999999999999</v>
      </c>
      <c r="I24" s="37">
        <v>150.19999999999999</v>
      </c>
      <c r="J24" s="37">
        <v>150.69999999999999</v>
      </c>
      <c r="K24" s="37">
        <v>151</v>
      </c>
      <c r="L24" s="37">
        <v>151.6</v>
      </c>
      <c r="M24" s="37">
        <v>151.19999999999999</v>
      </c>
      <c r="N24" s="37">
        <f t="shared" si="0"/>
        <v>150.12500000000003</v>
      </c>
      <c r="O24" s="37">
        <f t="shared" si="1"/>
        <v>150.36666666666665</v>
      </c>
    </row>
    <row r="25" spans="1:15" x14ac:dyDescent="0.25">
      <c r="A25" s="36">
        <v>1995</v>
      </c>
      <c r="B25" s="38">
        <v>152.1</v>
      </c>
      <c r="C25" s="38">
        <v>152.5</v>
      </c>
      <c r="D25" s="38">
        <v>152.6</v>
      </c>
      <c r="E25" s="38">
        <v>153.30000000000001</v>
      </c>
      <c r="F25" s="38">
        <v>153.6</v>
      </c>
      <c r="G25" s="38">
        <v>153.19999999999999</v>
      </c>
      <c r="H25" s="38">
        <v>153.6</v>
      </c>
      <c r="I25" s="38">
        <v>154.1</v>
      </c>
      <c r="J25" s="38">
        <v>154.9</v>
      </c>
      <c r="K25" s="38">
        <v>155.19999999999999</v>
      </c>
      <c r="L25" s="38">
        <v>156</v>
      </c>
      <c r="M25" s="38">
        <v>156.19999999999999</v>
      </c>
      <c r="N25" s="38">
        <f t="shared" si="0"/>
        <v>153.94166666666666</v>
      </c>
      <c r="O25" s="38">
        <f t="shared" si="1"/>
        <v>154.20000000000002</v>
      </c>
    </row>
    <row r="26" spans="1:15" x14ac:dyDescent="0.25">
      <c r="A26" s="36">
        <v>1996</v>
      </c>
      <c r="B26" s="38">
        <v>157</v>
      </c>
      <c r="C26" s="38">
        <v>158.30000000000001</v>
      </c>
      <c r="D26" s="38">
        <v>158.4</v>
      </c>
      <c r="E26" s="38">
        <v>158.6</v>
      </c>
      <c r="F26" s="38">
        <v>158.80000000000001</v>
      </c>
      <c r="G26" s="38">
        <v>159</v>
      </c>
      <c r="H26" s="38">
        <v>159</v>
      </c>
      <c r="I26" s="38">
        <v>159.19999999999999</v>
      </c>
      <c r="J26" s="38">
        <v>159.80000000000001</v>
      </c>
      <c r="K26" s="38">
        <v>160.1</v>
      </c>
      <c r="L26" s="38">
        <v>160.69999999999999</v>
      </c>
      <c r="M26" s="38">
        <v>160.80000000000001</v>
      </c>
      <c r="N26" s="38">
        <f t="shared" si="0"/>
        <v>159.14166666666668</v>
      </c>
      <c r="O26" s="38">
        <f t="shared" si="1"/>
        <v>159.33333333333334</v>
      </c>
    </row>
    <row r="27" spans="1:15" x14ac:dyDescent="0.25">
      <c r="A27" s="36">
        <v>1997</v>
      </c>
      <c r="B27" s="38">
        <v>161.30000000000001</v>
      </c>
      <c r="C27" s="38">
        <v>161.80000000000001</v>
      </c>
      <c r="D27" s="38">
        <v>162.1</v>
      </c>
      <c r="E27" s="38">
        <v>162.19999999999999</v>
      </c>
      <c r="F27" s="38">
        <v>162.19999999999999</v>
      </c>
      <c r="G27" s="38">
        <v>162.69999999999999</v>
      </c>
      <c r="H27" s="38">
        <v>162.6</v>
      </c>
      <c r="I27" s="38">
        <v>163</v>
      </c>
      <c r="J27" s="38">
        <v>163</v>
      </c>
      <c r="K27" s="38">
        <v>163.1</v>
      </c>
      <c r="L27" s="38">
        <v>162.9</v>
      </c>
      <c r="M27" s="38">
        <v>163.1</v>
      </c>
      <c r="N27" s="38">
        <f t="shared" si="0"/>
        <v>162.5</v>
      </c>
      <c r="O27" s="38">
        <f t="shared" si="1"/>
        <v>162.86666666666667</v>
      </c>
    </row>
    <row r="28" spans="1:15" x14ac:dyDescent="0.25">
      <c r="A28" s="36">
        <v>1998</v>
      </c>
      <c r="B28" s="38">
        <v>163.4</v>
      </c>
      <c r="C28" s="38">
        <v>164</v>
      </c>
      <c r="D28" s="38">
        <v>164.6</v>
      </c>
      <c r="E28" s="38">
        <v>164.7</v>
      </c>
      <c r="F28" s="38">
        <v>164.6</v>
      </c>
      <c r="G28" s="38">
        <v>165.1</v>
      </c>
      <c r="H28" s="38"/>
      <c r="I28" s="38"/>
      <c r="J28" s="38"/>
      <c r="K28" s="38"/>
      <c r="L28" s="38"/>
      <c r="M28" s="38"/>
      <c r="N28" s="38">
        <f t="shared" si="0"/>
        <v>164.4</v>
      </c>
      <c r="O28" s="38"/>
    </row>
    <row r="29" spans="1:15" x14ac:dyDescent="0.25">
      <c r="A29" s="36"/>
      <c r="B29" s="38"/>
      <c r="C29" s="38"/>
      <c r="D29" s="38"/>
      <c r="E29" s="38"/>
      <c r="F29" s="38"/>
      <c r="G29" s="38"/>
      <c r="H29" s="38"/>
      <c r="I29" s="38"/>
      <c r="J29" s="38"/>
      <c r="K29" s="38"/>
      <c r="L29" s="38"/>
      <c r="M29" s="38"/>
      <c r="N29" s="7"/>
    </row>
    <row r="30" spans="1:15" x14ac:dyDescent="0.25">
      <c r="A30" s="36"/>
      <c r="B30" s="38"/>
      <c r="C30" s="38"/>
      <c r="D30" s="38"/>
      <c r="E30" s="38"/>
      <c r="F30" s="38"/>
      <c r="G30" s="38"/>
      <c r="H30" s="38"/>
      <c r="I30" s="38"/>
      <c r="J30" s="38"/>
      <c r="K30" s="38"/>
      <c r="L30" s="38"/>
      <c r="M30" s="38"/>
      <c r="N30" s="7"/>
    </row>
    <row r="31" spans="1:15" x14ac:dyDescent="0.25">
      <c r="A31" s="36"/>
      <c r="B31" s="38"/>
      <c r="C31" s="38"/>
      <c r="D31" s="38"/>
      <c r="E31" s="38"/>
      <c r="F31" s="38"/>
      <c r="G31" s="38"/>
      <c r="H31" s="38"/>
      <c r="I31" s="38"/>
      <c r="J31" s="38"/>
      <c r="K31" s="38"/>
      <c r="L31" s="38"/>
      <c r="M31" s="38"/>
      <c r="N31" s="7"/>
    </row>
    <row r="32" spans="1:15" x14ac:dyDescent="0.25">
      <c r="A32" s="36"/>
      <c r="B32" s="38"/>
      <c r="C32" s="38"/>
      <c r="D32" s="38"/>
      <c r="E32" s="38"/>
      <c r="F32" s="38"/>
      <c r="G32" s="38"/>
      <c r="H32" s="38"/>
      <c r="I32" s="38"/>
      <c r="J32" s="38"/>
      <c r="K32" s="38"/>
      <c r="L32" s="38"/>
      <c r="M32" s="38"/>
      <c r="N32" s="7"/>
    </row>
    <row r="33" spans="1:14" x14ac:dyDescent="0.25">
      <c r="A33" s="36"/>
      <c r="B33" s="38"/>
      <c r="C33" s="38"/>
      <c r="D33" s="38"/>
      <c r="E33" s="38"/>
      <c r="F33" s="38"/>
      <c r="G33" s="38"/>
      <c r="H33" s="38"/>
      <c r="N33" s="7"/>
    </row>
    <row r="34" spans="1:14" x14ac:dyDescent="0.25">
      <c r="N34" s="7"/>
    </row>
    <row r="35" spans="1:14" x14ac:dyDescent="0.25">
      <c r="N35" s="7"/>
    </row>
    <row r="36" spans="1:14" x14ac:dyDescent="0.25">
      <c r="N36" s="7"/>
    </row>
    <row r="37" spans="1:14" x14ac:dyDescent="0.25">
      <c r="N37" s="7"/>
    </row>
    <row r="38" spans="1:14" x14ac:dyDescent="0.25">
      <c r="N38" s="7"/>
    </row>
    <row r="39" spans="1:14" x14ac:dyDescent="0.25">
      <c r="N39" s="7"/>
    </row>
    <row r="40" spans="1:14" x14ac:dyDescent="0.25">
      <c r="N40" s="7"/>
    </row>
    <row r="41" spans="1:14" x14ac:dyDescent="0.25">
      <c r="N41" s="7"/>
    </row>
    <row r="42" spans="1:14" x14ac:dyDescent="0.25">
      <c r="N42" s="7"/>
    </row>
    <row r="43" spans="1:14" x14ac:dyDescent="0.25">
      <c r="N43" s="7"/>
    </row>
    <row r="44" spans="1:14" x14ac:dyDescent="0.25">
      <c r="N44" s="7"/>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r:id="rId1"/>
  <headerFooter>
    <oddHeader>&amp;CBureau of Labor Statistics</oddHeader>
    <oddFooter>&amp;LSource: Bureau of Labor Statistics&amp;RGenerated on: August 24, 2015 (10:41:31 AM)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pane ySplit="11" topLeftCell="A26" activePane="bottomLeft" state="frozen"/>
      <selection activeCell="O31" sqref="O31"/>
      <selection pane="bottomLeft" activeCell="O31" sqref="O31"/>
    </sheetView>
  </sheetViews>
  <sheetFormatPr defaultRowHeight="15" x14ac:dyDescent="0.25"/>
  <cols>
    <col min="1" max="1" width="20" style="50" customWidth="1"/>
    <col min="2" max="253" width="8" style="50" customWidth="1"/>
    <col min="254" max="16384" width="9.140625" style="50"/>
  </cols>
  <sheetData>
    <row r="1" spans="1:16" ht="15.75" x14ac:dyDescent="0.25">
      <c r="A1" s="191" t="s">
        <v>0</v>
      </c>
      <c r="B1" s="189"/>
      <c r="C1" s="189"/>
      <c r="D1" s="189"/>
      <c r="E1" s="189"/>
      <c r="F1" s="189"/>
    </row>
    <row r="2" spans="1:16" ht="15.75" x14ac:dyDescent="0.25">
      <c r="A2" s="191" t="s">
        <v>1</v>
      </c>
      <c r="B2" s="189"/>
      <c r="C2" s="189"/>
      <c r="D2" s="189"/>
      <c r="E2" s="189"/>
      <c r="F2" s="189"/>
    </row>
    <row r="3" spans="1:16" x14ac:dyDescent="0.25">
      <c r="A3" s="189"/>
      <c r="B3" s="189"/>
      <c r="C3" s="189"/>
      <c r="D3" s="189"/>
      <c r="E3" s="189"/>
      <c r="F3" s="189"/>
    </row>
    <row r="4" spans="1:16" x14ac:dyDescent="0.25">
      <c r="A4" s="51" t="s">
        <v>2</v>
      </c>
      <c r="B4" s="188" t="s">
        <v>59</v>
      </c>
      <c r="C4" s="189"/>
      <c r="D4" s="189"/>
      <c r="E4" s="189"/>
      <c r="F4" s="189"/>
    </row>
    <row r="5" spans="1:16" x14ac:dyDescent="0.25">
      <c r="A5" s="192" t="s">
        <v>4</v>
      </c>
      <c r="B5" s="189"/>
      <c r="C5" s="189"/>
      <c r="D5" s="189"/>
      <c r="E5" s="189"/>
      <c r="F5" s="189"/>
    </row>
    <row r="6" spans="1:16" x14ac:dyDescent="0.25">
      <c r="A6" s="51" t="s">
        <v>5</v>
      </c>
      <c r="B6" s="188" t="s">
        <v>6</v>
      </c>
      <c r="C6" s="189"/>
      <c r="D6" s="189"/>
      <c r="E6" s="189"/>
      <c r="F6" s="189"/>
    </row>
    <row r="7" spans="1:16" x14ac:dyDescent="0.25">
      <c r="A7" s="51" t="s">
        <v>7</v>
      </c>
      <c r="B7" s="188" t="s">
        <v>60</v>
      </c>
      <c r="C7" s="189"/>
      <c r="D7" s="189"/>
      <c r="E7" s="189"/>
      <c r="F7" s="189"/>
    </row>
    <row r="8" spans="1:16" x14ac:dyDescent="0.25">
      <c r="A8" s="51" t="s">
        <v>9</v>
      </c>
      <c r="B8" s="188" t="s">
        <v>28</v>
      </c>
      <c r="C8" s="189"/>
      <c r="D8" s="189"/>
      <c r="E8" s="189"/>
      <c r="F8" s="189"/>
    </row>
    <row r="9" spans="1:16" x14ac:dyDescent="0.25">
      <c r="A9" s="51" t="s">
        <v>11</v>
      </c>
      <c r="B9" s="190" t="s">
        <v>29</v>
      </c>
      <c r="C9" s="189"/>
      <c r="D9" s="189"/>
      <c r="E9" s="189"/>
      <c r="F9" s="189"/>
    </row>
    <row r="11" spans="1:16" ht="27" thickBot="1" x14ac:dyDescent="0.3">
      <c r="A11" s="9" t="s">
        <v>13</v>
      </c>
      <c r="B11" s="9" t="s">
        <v>14</v>
      </c>
      <c r="C11" s="9" t="s">
        <v>15</v>
      </c>
      <c r="D11" s="9" t="s">
        <v>16</v>
      </c>
      <c r="E11" s="9" t="s">
        <v>17</v>
      </c>
      <c r="F11" s="9" t="s">
        <v>18</v>
      </c>
      <c r="G11" s="9" t="s">
        <v>19</v>
      </c>
      <c r="H11" s="9" t="s">
        <v>20</v>
      </c>
      <c r="I11" s="9" t="s">
        <v>21</v>
      </c>
      <c r="J11" s="9" t="s">
        <v>22</v>
      </c>
      <c r="K11" s="9" t="s">
        <v>23</v>
      </c>
      <c r="L11" s="9" t="s">
        <v>24</v>
      </c>
      <c r="M11" s="9" t="s">
        <v>25</v>
      </c>
      <c r="N11" s="9" t="s">
        <v>39</v>
      </c>
      <c r="O11" s="9" t="s">
        <v>62</v>
      </c>
    </row>
    <row r="12" spans="1:16" ht="15.75" thickTop="1" x14ac:dyDescent="0.25">
      <c r="A12" s="10">
        <v>1982</v>
      </c>
      <c r="B12" s="11">
        <v>86.9</v>
      </c>
      <c r="C12" s="11">
        <v>87</v>
      </c>
      <c r="D12" s="11">
        <v>87.4</v>
      </c>
      <c r="E12" s="11">
        <v>87.6</v>
      </c>
      <c r="F12" s="11">
        <v>87.6</v>
      </c>
      <c r="G12" s="11">
        <v>87.7</v>
      </c>
      <c r="H12" s="11">
        <v>87.9</v>
      </c>
      <c r="I12" s="11">
        <v>88.3</v>
      </c>
      <c r="J12" s="11">
        <v>95.8</v>
      </c>
      <c r="K12" s="11">
        <v>96.7</v>
      </c>
      <c r="L12" s="11">
        <v>96.7</v>
      </c>
      <c r="M12" s="11">
        <v>96.7</v>
      </c>
      <c r="N12" s="11">
        <f>AVERAGE(B12:M12)</f>
        <v>90.524999999999991</v>
      </c>
      <c r="O12" s="11">
        <f>AVERAGE(H12:J12)</f>
        <v>90.666666666666671</v>
      </c>
    </row>
    <row r="13" spans="1:16" x14ac:dyDescent="0.25">
      <c r="A13" s="10">
        <v>1983</v>
      </c>
      <c r="B13" s="11">
        <v>96.7</v>
      </c>
      <c r="C13" s="11">
        <v>96.8</v>
      </c>
      <c r="D13" s="11">
        <v>96.8</v>
      </c>
      <c r="E13" s="11">
        <v>96.9</v>
      </c>
      <c r="F13" s="11">
        <v>96.9</v>
      </c>
      <c r="G13" s="11">
        <v>96.9</v>
      </c>
      <c r="H13" s="11">
        <v>97.1</v>
      </c>
      <c r="I13" s="11">
        <v>97.3</v>
      </c>
      <c r="J13" s="11">
        <v>102.8</v>
      </c>
      <c r="K13" s="11">
        <v>105.7</v>
      </c>
      <c r="L13" s="11">
        <v>105.7</v>
      </c>
      <c r="M13" s="11">
        <v>105.7</v>
      </c>
      <c r="N13" s="11">
        <f t="shared" ref="N13:N45" si="0">AVERAGE(B13:M13)</f>
        <v>99.608333333333334</v>
      </c>
      <c r="O13" s="11">
        <f t="shared" ref="O13:O44" si="1">AVERAGE(H13:J13)</f>
        <v>99.066666666666663</v>
      </c>
      <c r="P13" s="50">
        <f>N13/N12</f>
        <v>1.1003406057258585</v>
      </c>
    </row>
    <row r="14" spans="1:16" x14ac:dyDescent="0.25">
      <c r="A14" s="10">
        <v>1984</v>
      </c>
      <c r="B14" s="11">
        <v>105.7</v>
      </c>
      <c r="C14" s="11">
        <v>105.8</v>
      </c>
      <c r="D14" s="11">
        <v>106.7</v>
      </c>
      <c r="E14" s="11">
        <v>106.8</v>
      </c>
      <c r="F14" s="11">
        <v>106.8</v>
      </c>
      <c r="G14" s="11">
        <v>106.9</v>
      </c>
      <c r="H14" s="11">
        <v>107</v>
      </c>
      <c r="I14" s="11">
        <v>107.1</v>
      </c>
      <c r="J14" s="11">
        <v>116.1</v>
      </c>
      <c r="K14" s="11">
        <v>116.6</v>
      </c>
      <c r="L14" s="11">
        <v>116.6</v>
      </c>
      <c r="M14" s="11">
        <v>116.6</v>
      </c>
      <c r="N14" s="11">
        <f t="shared" si="0"/>
        <v>109.89166666666665</v>
      </c>
      <c r="O14" s="11">
        <f t="shared" si="1"/>
        <v>110.06666666666666</v>
      </c>
      <c r="P14" s="102">
        <f t="shared" ref="P14:P45" si="2">N14/N13</f>
        <v>1.1032376809169244</v>
      </c>
    </row>
    <row r="15" spans="1:16" x14ac:dyDescent="0.25">
      <c r="A15" s="10">
        <v>1985</v>
      </c>
      <c r="B15" s="11">
        <v>116.6</v>
      </c>
      <c r="C15" s="11">
        <v>116.7</v>
      </c>
      <c r="D15" s="11">
        <v>116.7</v>
      </c>
      <c r="E15" s="11">
        <v>116.8</v>
      </c>
      <c r="F15" s="11">
        <v>116.8</v>
      </c>
      <c r="G15" s="11">
        <v>116.8</v>
      </c>
      <c r="H15" s="11">
        <v>117.1</v>
      </c>
      <c r="I15" s="11">
        <v>117.1</v>
      </c>
      <c r="J15" s="11">
        <v>125.7</v>
      </c>
      <c r="K15" s="11">
        <v>126.2</v>
      </c>
      <c r="L15" s="11">
        <v>126.5</v>
      </c>
      <c r="M15" s="11">
        <v>126.5</v>
      </c>
      <c r="N15" s="11">
        <f t="shared" si="0"/>
        <v>119.95833333333333</v>
      </c>
      <c r="O15" s="11">
        <f t="shared" si="1"/>
        <v>119.96666666666665</v>
      </c>
      <c r="P15" s="102">
        <f t="shared" si="2"/>
        <v>1.0916053689239404</v>
      </c>
    </row>
    <row r="16" spans="1:16" x14ac:dyDescent="0.25">
      <c r="A16" s="10">
        <v>1986</v>
      </c>
      <c r="B16" s="11">
        <v>126.6</v>
      </c>
      <c r="C16" s="11">
        <v>126.6</v>
      </c>
      <c r="D16" s="11">
        <v>126.6</v>
      </c>
      <c r="E16" s="11">
        <v>126.6</v>
      </c>
      <c r="F16" s="11">
        <v>126.6</v>
      </c>
      <c r="G16" s="11">
        <v>126.7</v>
      </c>
      <c r="H16" s="11">
        <v>126.7</v>
      </c>
      <c r="I16" s="11">
        <v>127</v>
      </c>
      <c r="J16" s="11">
        <v>135.4</v>
      </c>
      <c r="K16" s="11">
        <v>136.1</v>
      </c>
      <c r="L16" s="11">
        <v>136.1</v>
      </c>
      <c r="M16" s="11">
        <v>136.1</v>
      </c>
      <c r="N16" s="11">
        <f t="shared" si="0"/>
        <v>129.75833333333333</v>
      </c>
      <c r="O16" s="11">
        <f t="shared" si="1"/>
        <v>129.70000000000002</v>
      </c>
      <c r="P16" s="102">
        <f t="shared" si="2"/>
        <v>1.0816950329975685</v>
      </c>
    </row>
    <row r="17" spans="1:16" x14ac:dyDescent="0.25">
      <c r="A17" s="10">
        <v>1987</v>
      </c>
      <c r="B17" s="11">
        <v>136.5</v>
      </c>
      <c r="C17" s="11">
        <v>136.6</v>
      </c>
      <c r="D17" s="11">
        <v>136.6</v>
      </c>
      <c r="E17" s="11">
        <v>136.80000000000001</v>
      </c>
      <c r="F17" s="11">
        <v>136.9</v>
      </c>
      <c r="G17" s="11">
        <v>137.19999999999999</v>
      </c>
      <c r="H17" s="11">
        <v>137.4</v>
      </c>
      <c r="I17" s="11">
        <v>138.1</v>
      </c>
      <c r="J17" s="11">
        <v>145</v>
      </c>
      <c r="K17" s="11">
        <v>145.9</v>
      </c>
      <c r="L17" s="11">
        <v>146</v>
      </c>
      <c r="M17" s="11">
        <v>146.30000000000001</v>
      </c>
      <c r="N17" s="11">
        <f t="shared" si="0"/>
        <v>139.94166666666666</v>
      </c>
      <c r="O17" s="11">
        <f t="shared" si="1"/>
        <v>140.16666666666666</v>
      </c>
      <c r="P17" s="102">
        <f t="shared" si="2"/>
        <v>1.0784792241988312</v>
      </c>
    </row>
    <row r="18" spans="1:16" x14ac:dyDescent="0.25">
      <c r="A18" s="10">
        <v>1988</v>
      </c>
      <c r="B18" s="11">
        <v>146.6</v>
      </c>
      <c r="C18" s="11">
        <v>147</v>
      </c>
      <c r="D18" s="11">
        <v>147.1</v>
      </c>
      <c r="E18" s="11">
        <v>147.30000000000001</v>
      </c>
      <c r="F18" s="11">
        <v>147.6</v>
      </c>
      <c r="G18" s="11">
        <v>148</v>
      </c>
      <c r="H18" s="11">
        <v>148.19999999999999</v>
      </c>
      <c r="I18" s="11">
        <v>150.4</v>
      </c>
      <c r="J18" s="11">
        <v>156.4</v>
      </c>
      <c r="K18" s="11">
        <v>156.9</v>
      </c>
      <c r="L18" s="11">
        <v>157.1</v>
      </c>
      <c r="M18" s="11">
        <v>157.1</v>
      </c>
      <c r="N18" s="11">
        <f t="shared" si="0"/>
        <v>150.80833333333334</v>
      </c>
      <c r="O18" s="11">
        <f t="shared" si="1"/>
        <v>151.66666666666666</v>
      </c>
      <c r="P18" s="102">
        <f t="shared" si="2"/>
        <v>1.0776514023700352</v>
      </c>
    </row>
    <row r="19" spans="1:16" x14ac:dyDescent="0.25">
      <c r="A19" s="10">
        <v>1989</v>
      </c>
      <c r="B19" s="11">
        <v>158.1</v>
      </c>
      <c r="C19" s="11">
        <v>158.30000000000001</v>
      </c>
      <c r="D19" s="11">
        <v>158.30000000000001</v>
      </c>
      <c r="E19" s="11">
        <v>158.5</v>
      </c>
      <c r="F19" s="11">
        <v>158.6</v>
      </c>
      <c r="G19" s="11">
        <v>158.80000000000001</v>
      </c>
      <c r="H19" s="11">
        <v>159.30000000000001</v>
      </c>
      <c r="I19" s="11">
        <v>161.69999999999999</v>
      </c>
      <c r="J19" s="11">
        <v>168.4</v>
      </c>
      <c r="K19" s="11">
        <v>169.3</v>
      </c>
      <c r="L19" s="11">
        <v>169.3</v>
      </c>
      <c r="M19" s="11">
        <v>169.6</v>
      </c>
      <c r="N19" s="11">
        <f t="shared" si="0"/>
        <v>162.35</v>
      </c>
      <c r="O19" s="11">
        <f t="shared" si="1"/>
        <v>163.13333333333333</v>
      </c>
      <c r="P19" s="102">
        <f t="shared" si="2"/>
        <v>1.0765320218820797</v>
      </c>
    </row>
    <row r="20" spans="1:16" x14ac:dyDescent="0.25">
      <c r="A20" s="10">
        <v>1990</v>
      </c>
      <c r="B20" s="11">
        <v>170.4</v>
      </c>
      <c r="C20" s="11">
        <v>170.6</v>
      </c>
      <c r="D20" s="11">
        <v>170.5</v>
      </c>
      <c r="E20" s="11">
        <v>170.6</v>
      </c>
      <c r="F20" s="11">
        <v>171.1</v>
      </c>
      <c r="G20" s="11">
        <v>171.4</v>
      </c>
      <c r="H20" s="11">
        <v>172.4</v>
      </c>
      <c r="I20" s="11">
        <v>176</v>
      </c>
      <c r="J20" s="11">
        <v>181.5</v>
      </c>
      <c r="K20" s="11">
        <v>182.3</v>
      </c>
      <c r="L20" s="11">
        <v>182.5</v>
      </c>
      <c r="M20" s="11">
        <v>182.7</v>
      </c>
      <c r="N20" s="11">
        <f t="shared" si="0"/>
        <v>175.16666666666666</v>
      </c>
      <c r="O20" s="11">
        <f t="shared" si="1"/>
        <v>176.63333333333333</v>
      </c>
      <c r="P20" s="102">
        <f t="shared" si="2"/>
        <v>1.0789446668719844</v>
      </c>
    </row>
    <row r="21" spans="1:16" x14ac:dyDescent="0.25">
      <c r="A21" s="10">
        <v>1991</v>
      </c>
      <c r="B21" s="11">
        <v>184</v>
      </c>
      <c r="C21" s="11">
        <v>184.4</v>
      </c>
      <c r="D21" s="11">
        <v>184.5</v>
      </c>
      <c r="E21" s="11">
        <v>185.2</v>
      </c>
      <c r="F21" s="11">
        <v>185.3</v>
      </c>
      <c r="G21" s="11">
        <v>185.7</v>
      </c>
      <c r="H21" s="11">
        <v>186.6</v>
      </c>
      <c r="I21" s="11">
        <v>189.7</v>
      </c>
      <c r="J21" s="11">
        <v>198.6</v>
      </c>
      <c r="K21" s="11">
        <v>199.1</v>
      </c>
      <c r="L21" s="11">
        <v>199.2</v>
      </c>
      <c r="M21" s="11">
        <v>199.4</v>
      </c>
      <c r="N21" s="11">
        <f t="shared" si="0"/>
        <v>190.14166666666665</v>
      </c>
      <c r="O21" s="11">
        <f t="shared" si="1"/>
        <v>191.63333333333333</v>
      </c>
      <c r="P21" s="102">
        <f t="shared" si="2"/>
        <v>1.0854900095147477</v>
      </c>
    </row>
    <row r="22" spans="1:16" x14ac:dyDescent="0.25">
      <c r="A22" s="10">
        <v>1992</v>
      </c>
      <c r="B22" s="11">
        <v>199.9</v>
      </c>
      <c r="C22" s="11">
        <v>200</v>
      </c>
      <c r="D22" s="11">
        <v>200.4</v>
      </c>
      <c r="E22" s="11">
        <v>200.9</v>
      </c>
      <c r="F22" s="11">
        <v>201</v>
      </c>
      <c r="G22" s="11">
        <v>201.8</v>
      </c>
      <c r="H22" s="11">
        <v>202.3</v>
      </c>
      <c r="I22" s="11">
        <v>206.4</v>
      </c>
      <c r="J22" s="11">
        <v>212.8</v>
      </c>
      <c r="K22" s="11">
        <v>213.7</v>
      </c>
      <c r="L22" s="11">
        <v>214</v>
      </c>
      <c r="M22" s="11">
        <v>214.4</v>
      </c>
      <c r="N22" s="11">
        <f t="shared" si="0"/>
        <v>205.63333333333333</v>
      </c>
      <c r="O22" s="11">
        <f t="shared" si="1"/>
        <v>207.16666666666666</v>
      </c>
      <c r="P22" s="102">
        <f t="shared" si="2"/>
        <v>1.0814743393084105</v>
      </c>
    </row>
    <row r="23" spans="1:16" x14ac:dyDescent="0.25">
      <c r="A23" s="10">
        <v>1993</v>
      </c>
      <c r="B23" s="11">
        <v>215.4</v>
      </c>
      <c r="C23" s="11">
        <v>215.7</v>
      </c>
      <c r="D23" s="11">
        <v>215.9</v>
      </c>
      <c r="E23" s="11">
        <v>216.3</v>
      </c>
      <c r="F23" s="11">
        <v>216.4</v>
      </c>
      <c r="G23" s="11">
        <v>217.2</v>
      </c>
      <c r="H23" s="11">
        <v>218</v>
      </c>
      <c r="I23" s="11">
        <v>221.6</v>
      </c>
      <c r="J23" s="11">
        <v>227.5</v>
      </c>
      <c r="K23" s="11">
        <v>228.3</v>
      </c>
      <c r="L23" s="11">
        <v>228.6</v>
      </c>
      <c r="M23" s="11">
        <v>228.7</v>
      </c>
      <c r="N23" s="11">
        <f t="shared" si="0"/>
        <v>220.79999999999998</v>
      </c>
      <c r="O23" s="11">
        <f t="shared" si="1"/>
        <v>222.36666666666667</v>
      </c>
      <c r="P23" s="102">
        <f t="shared" si="2"/>
        <v>1.0737558761549684</v>
      </c>
    </row>
    <row r="24" spans="1:16" x14ac:dyDescent="0.25">
      <c r="A24" s="10">
        <v>1994</v>
      </c>
      <c r="B24" s="11">
        <v>229.4</v>
      </c>
      <c r="C24" s="11">
        <v>229.6</v>
      </c>
      <c r="D24" s="11">
        <v>229.7</v>
      </c>
      <c r="E24" s="11">
        <v>229.8</v>
      </c>
      <c r="F24" s="11">
        <v>230.4</v>
      </c>
      <c r="G24" s="11">
        <v>231</v>
      </c>
      <c r="H24" s="11">
        <v>231.8</v>
      </c>
      <c r="I24" s="11">
        <v>235.5</v>
      </c>
      <c r="J24" s="11">
        <v>240.9</v>
      </c>
      <c r="K24" s="11">
        <v>241.6</v>
      </c>
      <c r="L24" s="11">
        <v>241.9</v>
      </c>
      <c r="M24" s="11">
        <v>242</v>
      </c>
      <c r="N24" s="11">
        <f t="shared" si="0"/>
        <v>234.46666666666667</v>
      </c>
      <c r="O24" s="11">
        <f t="shared" si="1"/>
        <v>236.06666666666669</v>
      </c>
      <c r="P24" s="102">
        <f t="shared" si="2"/>
        <v>1.0618961352657006</v>
      </c>
    </row>
    <row r="25" spans="1:16" x14ac:dyDescent="0.25">
      <c r="A25" s="10">
        <v>1995</v>
      </c>
      <c r="B25" s="11">
        <v>242.6</v>
      </c>
      <c r="C25" s="11">
        <v>243.4</v>
      </c>
      <c r="D25" s="11">
        <v>243.5</v>
      </c>
      <c r="E25" s="11">
        <v>243.4</v>
      </c>
      <c r="F25" s="11">
        <v>243.5</v>
      </c>
      <c r="G25" s="11">
        <v>243.8</v>
      </c>
      <c r="H25" s="11">
        <v>244.7</v>
      </c>
      <c r="I25" s="11">
        <v>249.4</v>
      </c>
      <c r="J25" s="11">
        <v>255.2</v>
      </c>
      <c r="K25" s="11">
        <v>255.5</v>
      </c>
      <c r="L25" s="11">
        <v>255.7</v>
      </c>
      <c r="M25" s="11">
        <v>255.8</v>
      </c>
      <c r="N25" s="11">
        <f t="shared" si="0"/>
        <v>248.04166666666666</v>
      </c>
      <c r="O25" s="11">
        <f t="shared" si="1"/>
        <v>249.76666666666665</v>
      </c>
      <c r="P25" s="102">
        <f t="shared" si="2"/>
        <v>1.0578973557008813</v>
      </c>
    </row>
    <row r="26" spans="1:16" x14ac:dyDescent="0.25">
      <c r="A26" s="10">
        <v>1996</v>
      </c>
      <c r="B26" s="11">
        <v>256.2</v>
      </c>
      <c r="C26" s="11">
        <v>256.7</v>
      </c>
      <c r="D26" s="11">
        <v>256.7</v>
      </c>
      <c r="E26" s="11">
        <v>257</v>
      </c>
      <c r="F26" s="11">
        <v>257.10000000000002</v>
      </c>
      <c r="G26" s="11">
        <v>257.3</v>
      </c>
      <c r="H26" s="11">
        <v>258.10000000000002</v>
      </c>
      <c r="I26" s="11">
        <v>262.3</v>
      </c>
      <c r="J26" s="11">
        <v>267.2</v>
      </c>
      <c r="K26" s="11">
        <v>267.7</v>
      </c>
      <c r="L26" s="11">
        <v>267.89999999999998</v>
      </c>
      <c r="M26" s="11">
        <v>267.89999999999998</v>
      </c>
      <c r="N26" s="11">
        <f t="shared" si="0"/>
        <v>261.00833333333333</v>
      </c>
      <c r="O26" s="11">
        <f t="shared" si="1"/>
        <v>262.53333333333336</v>
      </c>
      <c r="P26" s="102">
        <f t="shared" si="2"/>
        <v>1.052276163279019</v>
      </c>
    </row>
    <row r="27" spans="1:16" x14ac:dyDescent="0.25">
      <c r="A27" s="10">
        <v>1997</v>
      </c>
      <c r="B27" s="11">
        <v>269.3</v>
      </c>
      <c r="C27" s="11">
        <v>269.5</v>
      </c>
      <c r="D27" s="11">
        <v>269.60000000000002</v>
      </c>
      <c r="E27" s="11">
        <v>269.7</v>
      </c>
      <c r="F27" s="11">
        <v>270.3</v>
      </c>
      <c r="G27" s="11">
        <v>270.60000000000002</v>
      </c>
      <c r="H27" s="11">
        <v>271.39999999999998</v>
      </c>
      <c r="I27" s="11">
        <v>275.7</v>
      </c>
      <c r="J27" s="11">
        <v>281.5</v>
      </c>
      <c r="K27" s="11">
        <v>282.10000000000002</v>
      </c>
      <c r="L27" s="11">
        <v>282.3</v>
      </c>
      <c r="M27" s="11">
        <v>282.7</v>
      </c>
      <c r="N27" s="11">
        <f t="shared" si="0"/>
        <v>274.55833333333334</v>
      </c>
      <c r="O27" s="11">
        <f t="shared" si="1"/>
        <v>276.2</v>
      </c>
      <c r="P27" s="102">
        <f t="shared" si="2"/>
        <v>1.0519140512755021</v>
      </c>
    </row>
    <row r="28" spans="1:16" x14ac:dyDescent="0.25">
      <c r="A28" s="10">
        <v>1998</v>
      </c>
      <c r="B28" s="11">
        <v>283.5</v>
      </c>
      <c r="C28" s="11">
        <v>283.5</v>
      </c>
      <c r="D28" s="11">
        <v>283.89999999999998</v>
      </c>
      <c r="E28" s="11">
        <v>284.39999999999998</v>
      </c>
      <c r="F28" s="11">
        <v>284.89999999999998</v>
      </c>
      <c r="G28" s="11">
        <v>284.7</v>
      </c>
      <c r="H28" s="11">
        <v>285.3</v>
      </c>
      <c r="I28" s="11">
        <v>289.89999999999998</v>
      </c>
      <c r="J28" s="11">
        <v>294.89999999999998</v>
      </c>
      <c r="K28" s="11">
        <v>295.2</v>
      </c>
      <c r="L28" s="11">
        <v>295.39999999999998</v>
      </c>
      <c r="M28" s="11">
        <v>295.8</v>
      </c>
      <c r="N28" s="11">
        <f t="shared" si="0"/>
        <v>288.45</v>
      </c>
      <c r="O28" s="11">
        <f t="shared" si="1"/>
        <v>290.03333333333336</v>
      </c>
      <c r="P28" s="102">
        <f t="shared" si="2"/>
        <v>1.0505964124199472</v>
      </c>
    </row>
    <row r="29" spans="1:16" x14ac:dyDescent="0.25">
      <c r="A29" s="10">
        <v>1999</v>
      </c>
      <c r="B29" s="11">
        <v>296.60000000000002</v>
      </c>
      <c r="C29" s="11">
        <v>297.8</v>
      </c>
      <c r="D29" s="11">
        <v>298</v>
      </c>
      <c r="E29" s="11">
        <v>298.3</v>
      </c>
      <c r="F29" s="11">
        <v>298.7</v>
      </c>
      <c r="G29" s="11">
        <v>299.2</v>
      </c>
      <c r="H29" s="11">
        <v>300.2</v>
      </c>
      <c r="I29" s="11">
        <v>304.10000000000002</v>
      </c>
      <c r="J29" s="11">
        <v>309.5</v>
      </c>
      <c r="K29" s="11">
        <v>310</v>
      </c>
      <c r="L29" s="11">
        <v>310.39999999999998</v>
      </c>
      <c r="M29" s="11">
        <v>310.39999999999998</v>
      </c>
      <c r="N29" s="11">
        <f t="shared" si="0"/>
        <v>302.76666666666671</v>
      </c>
      <c r="O29" s="11">
        <f t="shared" si="1"/>
        <v>304.59999999999997</v>
      </c>
      <c r="P29" s="102">
        <f t="shared" si="2"/>
        <v>1.0496330964349687</v>
      </c>
    </row>
    <row r="30" spans="1:16" x14ac:dyDescent="0.25">
      <c r="A30" s="10">
        <v>2000</v>
      </c>
      <c r="B30" s="11">
        <v>311.7</v>
      </c>
      <c r="C30" s="11">
        <v>312.7</v>
      </c>
      <c r="D30" s="11">
        <v>312.8</v>
      </c>
      <c r="E30" s="11">
        <v>313.39999999999998</v>
      </c>
      <c r="F30" s="11">
        <v>313.8</v>
      </c>
      <c r="G30" s="11">
        <v>315.39999999999998</v>
      </c>
      <c r="H30" s="11">
        <v>316.2</v>
      </c>
      <c r="I30" s="11">
        <v>319.2</v>
      </c>
      <c r="J30" s="11">
        <v>324.7</v>
      </c>
      <c r="K30" s="11">
        <v>325.7</v>
      </c>
      <c r="L30" s="11">
        <v>326.3</v>
      </c>
      <c r="M30" s="11">
        <v>326.5</v>
      </c>
      <c r="N30" s="11">
        <f t="shared" si="0"/>
        <v>318.19999999999993</v>
      </c>
      <c r="O30" s="11">
        <f t="shared" si="1"/>
        <v>320.0333333333333</v>
      </c>
      <c r="P30" s="102">
        <f t="shared" si="2"/>
        <v>1.0509743476824833</v>
      </c>
    </row>
    <row r="31" spans="1:16" x14ac:dyDescent="0.25">
      <c r="A31" s="10">
        <v>2001</v>
      </c>
      <c r="B31" s="11">
        <v>327</v>
      </c>
      <c r="C31" s="11">
        <v>327.39999999999998</v>
      </c>
      <c r="D31" s="11">
        <v>327.9</v>
      </c>
      <c r="E31" s="11">
        <v>328.2</v>
      </c>
      <c r="F31" s="11">
        <v>329.1</v>
      </c>
      <c r="G31" s="11">
        <v>330.3</v>
      </c>
      <c r="H31" s="11">
        <v>331.3</v>
      </c>
      <c r="I31" s="11">
        <v>337.3</v>
      </c>
      <c r="J31" s="11">
        <v>342.9</v>
      </c>
      <c r="K31" s="11">
        <v>344.4</v>
      </c>
      <c r="L31" s="11">
        <v>344.9</v>
      </c>
      <c r="M31" s="11">
        <v>345.2</v>
      </c>
      <c r="N31" s="11">
        <f t="shared" si="0"/>
        <v>334.65833333333336</v>
      </c>
      <c r="O31" s="11">
        <f t="shared" si="1"/>
        <v>337.16666666666669</v>
      </c>
      <c r="P31" s="102">
        <f t="shared" si="2"/>
        <v>1.0517232348627701</v>
      </c>
    </row>
    <row r="32" spans="1:16" x14ac:dyDescent="0.25">
      <c r="A32" s="10">
        <v>2002</v>
      </c>
      <c r="B32" s="11">
        <v>346.2</v>
      </c>
      <c r="C32" s="11">
        <v>347</v>
      </c>
      <c r="D32" s="11">
        <v>347.2</v>
      </c>
      <c r="E32" s="11">
        <v>347.2</v>
      </c>
      <c r="F32" s="11">
        <v>347.7</v>
      </c>
      <c r="G32" s="11">
        <v>350.3</v>
      </c>
      <c r="H32" s="11">
        <v>351.4</v>
      </c>
      <c r="I32" s="11">
        <v>357.7</v>
      </c>
      <c r="J32" s="11">
        <v>364.9</v>
      </c>
      <c r="K32" s="11">
        <v>365.7</v>
      </c>
      <c r="L32" s="11">
        <v>366</v>
      </c>
      <c r="M32" s="11">
        <v>366</v>
      </c>
      <c r="N32" s="11">
        <f t="shared" si="0"/>
        <v>354.77500000000003</v>
      </c>
      <c r="O32" s="11">
        <f t="shared" si="1"/>
        <v>358</v>
      </c>
      <c r="P32" s="102">
        <f t="shared" si="2"/>
        <v>1.0601110585422944</v>
      </c>
    </row>
    <row r="33" spans="1:16" x14ac:dyDescent="0.25">
      <c r="A33" s="10">
        <v>2003</v>
      </c>
      <c r="B33" s="11">
        <v>367.2</v>
      </c>
      <c r="C33" s="11">
        <v>368</v>
      </c>
      <c r="D33" s="11">
        <v>368.2</v>
      </c>
      <c r="E33" s="11">
        <v>368.8</v>
      </c>
      <c r="F33" s="11">
        <v>369.3</v>
      </c>
      <c r="G33" s="11">
        <v>371.1</v>
      </c>
      <c r="H33" s="11">
        <v>372.6</v>
      </c>
      <c r="I33" s="11">
        <v>382.1</v>
      </c>
      <c r="J33" s="11">
        <v>389.2</v>
      </c>
      <c r="K33" s="11">
        <v>390.1</v>
      </c>
      <c r="L33" s="11">
        <v>390.2</v>
      </c>
      <c r="M33" s="11">
        <v>390.7</v>
      </c>
      <c r="N33" s="11">
        <f t="shared" si="0"/>
        <v>377.29166666666657</v>
      </c>
      <c r="O33" s="11">
        <f t="shared" si="1"/>
        <v>381.3</v>
      </c>
      <c r="P33" s="102">
        <f t="shared" si="2"/>
        <v>1.0634674558992785</v>
      </c>
    </row>
    <row r="34" spans="1:16" x14ac:dyDescent="0.25">
      <c r="A34" s="10">
        <v>2004</v>
      </c>
      <c r="B34" s="11">
        <v>392.8</v>
      </c>
      <c r="C34" s="11">
        <v>393.3</v>
      </c>
      <c r="D34" s="11">
        <v>393.8</v>
      </c>
      <c r="E34" s="11">
        <v>394.1</v>
      </c>
      <c r="F34" s="11">
        <v>394.6</v>
      </c>
      <c r="G34" s="11">
        <v>396.7</v>
      </c>
      <c r="H34" s="11">
        <v>398.1</v>
      </c>
      <c r="I34" s="11">
        <v>405.8</v>
      </c>
      <c r="J34" s="11">
        <v>414</v>
      </c>
      <c r="K34" s="11">
        <v>415.2</v>
      </c>
      <c r="L34" s="11">
        <v>415.6</v>
      </c>
      <c r="M34" s="11">
        <v>415.8</v>
      </c>
      <c r="N34" s="11">
        <f t="shared" si="0"/>
        <v>402.48333333333335</v>
      </c>
      <c r="O34" s="11">
        <f t="shared" si="1"/>
        <v>405.9666666666667</v>
      </c>
      <c r="P34" s="102">
        <f t="shared" si="2"/>
        <v>1.0667697404748762</v>
      </c>
    </row>
    <row r="35" spans="1:16" x14ac:dyDescent="0.25">
      <c r="A35" s="10">
        <v>2005</v>
      </c>
      <c r="B35" s="11">
        <v>416.8</v>
      </c>
      <c r="C35" s="11">
        <v>417.6</v>
      </c>
      <c r="D35" s="11">
        <v>418</v>
      </c>
      <c r="E35" s="11">
        <v>418.5</v>
      </c>
      <c r="F35" s="11">
        <v>419.8</v>
      </c>
      <c r="G35" s="11">
        <v>421.6</v>
      </c>
      <c r="H35" s="11">
        <v>423.4</v>
      </c>
      <c r="I35" s="11">
        <v>430.4</v>
      </c>
      <c r="J35" s="11">
        <v>439.1</v>
      </c>
      <c r="K35" s="11">
        <v>439.7</v>
      </c>
      <c r="L35" s="11">
        <v>440.3</v>
      </c>
      <c r="M35" s="11">
        <v>440.5</v>
      </c>
      <c r="N35" s="11">
        <f t="shared" si="0"/>
        <v>427.14166666666671</v>
      </c>
      <c r="O35" s="11">
        <f t="shared" si="1"/>
        <v>430.9666666666667</v>
      </c>
      <c r="P35" s="102">
        <f t="shared" si="2"/>
        <v>1.0612654768313388</v>
      </c>
    </row>
    <row r="36" spans="1:16" x14ac:dyDescent="0.25">
      <c r="A36" s="10">
        <v>2006</v>
      </c>
      <c r="B36" s="11">
        <v>443.3</v>
      </c>
      <c r="C36" s="11">
        <v>443.2</v>
      </c>
      <c r="D36" s="11">
        <v>443.1</v>
      </c>
      <c r="E36" s="11">
        <v>443.5</v>
      </c>
      <c r="F36" s="11">
        <v>444.4</v>
      </c>
      <c r="G36" s="11">
        <v>446.1</v>
      </c>
      <c r="H36" s="11">
        <v>448</v>
      </c>
      <c r="I36" s="11">
        <v>457.7</v>
      </c>
      <c r="J36" s="11">
        <v>466.6</v>
      </c>
      <c r="K36" s="11">
        <v>467.4</v>
      </c>
      <c r="L36" s="11">
        <v>468</v>
      </c>
      <c r="M36" s="11">
        <v>468.3</v>
      </c>
      <c r="N36" s="11">
        <f t="shared" si="0"/>
        <v>453.29999999999995</v>
      </c>
      <c r="O36" s="11">
        <f t="shared" si="1"/>
        <v>457.43333333333339</v>
      </c>
      <c r="P36" s="102">
        <f t="shared" si="2"/>
        <v>1.0612404159431881</v>
      </c>
    </row>
    <row r="37" spans="1:16" x14ac:dyDescent="0.25">
      <c r="A37" s="10">
        <v>2007</v>
      </c>
      <c r="B37" s="12">
        <v>468.41699999999997</v>
      </c>
      <c r="C37" s="12">
        <v>469.28399999999999</v>
      </c>
      <c r="D37" s="12">
        <v>469.22399999999999</v>
      </c>
      <c r="E37" s="12">
        <v>469.47199999999998</v>
      </c>
      <c r="F37" s="12">
        <v>470.14800000000002</v>
      </c>
      <c r="G37" s="12">
        <v>470.32900000000001</v>
      </c>
      <c r="H37" s="12">
        <v>472.39499999999998</v>
      </c>
      <c r="I37" s="12">
        <v>480.96</v>
      </c>
      <c r="J37" s="12">
        <v>488.19900000000001</v>
      </c>
      <c r="K37" s="12">
        <v>490.06099999999998</v>
      </c>
      <c r="L37" s="12">
        <v>491.02199999999999</v>
      </c>
      <c r="M37" s="12">
        <v>491.55399999999997</v>
      </c>
      <c r="N37" s="12">
        <f t="shared" si="0"/>
        <v>477.58874999999995</v>
      </c>
      <c r="O37" s="12">
        <f t="shared" si="1"/>
        <v>480.51800000000003</v>
      </c>
      <c r="P37" s="102">
        <f t="shared" si="2"/>
        <v>1.0535820648577101</v>
      </c>
    </row>
    <row r="38" spans="1:16" x14ac:dyDescent="0.25">
      <c r="A38" s="10">
        <v>2008</v>
      </c>
      <c r="B38" s="12">
        <v>493.79700000000003</v>
      </c>
      <c r="C38" s="12">
        <v>493.67200000000003</v>
      </c>
      <c r="D38" s="12">
        <v>493.54599999999999</v>
      </c>
      <c r="E38" s="12">
        <v>494.71100000000001</v>
      </c>
      <c r="F38" s="12">
        <v>495.38400000000001</v>
      </c>
      <c r="G38" s="12">
        <v>496.44900000000001</v>
      </c>
      <c r="H38" s="12">
        <v>498.59800000000001</v>
      </c>
      <c r="I38" s="12">
        <v>509.24099999999999</v>
      </c>
      <c r="J38" s="12">
        <v>517.38900000000001</v>
      </c>
      <c r="K38" s="12">
        <v>518.726</v>
      </c>
      <c r="L38" s="12">
        <v>518.93799999999999</v>
      </c>
      <c r="M38" s="12">
        <v>519.5</v>
      </c>
      <c r="N38" s="12">
        <f t="shared" si="0"/>
        <v>504.16258333333332</v>
      </c>
      <c r="O38" s="12">
        <f t="shared" si="1"/>
        <v>508.40933333333334</v>
      </c>
      <c r="P38" s="102">
        <f t="shared" si="2"/>
        <v>1.0556416652053329</v>
      </c>
    </row>
    <row r="39" spans="1:16" x14ac:dyDescent="0.25">
      <c r="A39" s="10">
        <v>2009</v>
      </c>
      <c r="B39" s="12">
        <v>519.98699999999997</v>
      </c>
      <c r="C39" s="12">
        <v>520.15899999999999</v>
      </c>
      <c r="D39" s="12">
        <v>520.14599999999996</v>
      </c>
      <c r="E39" s="12">
        <v>520.34799999999996</v>
      </c>
      <c r="F39" s="12">
        <v>521.54999999999995</v>
      </c>
      <c r="G39" s="12">
        <v>522.07600000000002</v>
      </c>
      <c r="H39" s="12">
        <v>524.52300000000002</v>
      </c>
      <c r="I39" s="12">
        <v>534.82500000000005</v>
      </c>
      <c r="J39" s="12">
        <v>541.68799999999999</v>
      </c>
      <c r="K39" s="12">
        <v>542.28399999999999</v>
      </c>
      <c r="L39" s="12">
        <v>542.17399999999998</v>
      </c>
      <c r="M39" s="12">
        <v>542.03599999999994</v>
      </c>
      <c r="N39" s="12">
        <f t="shared" si="0"/>
        <v>529.31633333333332</v>
      </c>
      <c r="O39" s="12">
        <f t="shared" si="1"/>
        <v>533.67866666666669</v>
      </c>
      <c r="P39" s="102">
        <f t="shared" si="2"/>
        <v>1.0498921396222878</v>
      </c>
    </row>
    <row r="40" spans="1:16" x14ac:dyDescent="0.25">
      <c r="A40" s="10">
        <v>2010</v>
      </c>
      <c r="B40" s="12">
        <v>542.53099999999995</v>
      </c>
      <c r="C40" s="12">
        <v>544.15499999999997</v>
      </c>
      <c r="D40" s="12">
        <v>545.12</v>
      </c>
      <c r="E40" s="12">
        <v>546.19200000000001</v>
      </c>
      <c r="F40" s="12">
        <v>546.31899999999996</v>
      </c>
      <c r="G40" s="12">
        <v>547.36599999999999</v>
      </c>
      <c r="H40" s="12">
        <v>549.87400000000002</v>
      </c>
      <c r="I40" s="12">
        <v>558.90899999999999</v>
      </c>
      <c r="J40" s="12">
        <v>563.99800000000005</v>
      </c>
      <c r="K40" s="12">
        <v>563.31899999999996</v>
      </c>
      <c r="L40" s="12">
        <v>563.56299999999999</v>
      </c>
      <c r="M40" s="12">
        <v>564.149</v>
      </c>
      <c r="N40" s="12">
        <f t="shared" si="0"/>
        <v>552.95791666666662</v>
      </c>
      <c r="O40" s="12">
        <f t="shared" si="1"/>
        <v>557.59366666666665</v>
      </c>
      <c r="P40" s="102">
        <f t="shared" si="2"/>
        <v>1.0446643752412703</v>
      </c>
    </row>
    <row r="41" spans="1:16" x14ac:dyDescent="0.25">
      <c r="A41" s="10">
        <v>2011</v>
      </c>
      <c r="B41" s="12">
        <v>565.76</v>
      </c>
      <c r="C41" s="12">
        <v>566.20500000000004</v>
      </c>
      <c r="D41" s="12">
        <v>566.33500000000004</v>
      </c>
      <c r="E41" s="12">
        <v>566.46900000000005</v>
      </c>
      <c r="F41" s="12">
        <v>567.6</v>
      </c>
      <c r="G41" s="12">
        <v>567.81600000000003</v>
      </c>
      <c r="H41" s="12">
        <v>570.995</v>
      </c>
      <c r="I41" s="12">
        <v>581.447</v>
      </c>
      <c r="J41" s="12">
        <v>586.53099999999995</v>
      </c>
      <c r="K41" s="12">
        <v>588.22199999999998</v>
      </c>
      <c r="L41" s="12">
        <v>588.40899999999999</v>
      </c>
      <c r="M41" s="12">
        <v>588.48900000000003</v>
      </c>
      <c r="N41" s="12">
        <f t="shared" si="0"/>
        <v>575.35649999999998</v>
      </c>
      <c r="O41" s="12">
        <f t="shared" si="1"/>
        <v>579.65766666666661</v>
      </c>
      <c r="P41" s="102">
        <f t="shared" si="2"/>
        <v>1.040506849903436</v>
      </c>
    </row>
    <row r="42" spans="1:16" x14ac:dyDescent="0.25">
      <c r="A42" s="10">
        <v>2012</v>
      </c>
      <c r="B42" s="12">
        <v>589.11699999999996</v>
      </c>
      <c r="C42" s="12">
        <v>589.07500000000005</v>
      </c>
      <c r="D42" s="12">
        <v>589.18700000000001</v>
      </c>
      <c r="E42" s="12">
        <v>589.27700000000004</v>
      </c>
      <c r="F42" s="12">
        <v>590.197</v>
      </c>
      <c r="G42" s="12">
        <v>590.26</v>
      </c>
      <c r="H42" s="12">
        <v>594.71400000000006</v>
      </c>
      <c r="I42" s="12">
        <v>602.61400000000003</v>
      </c>
      <c r="J42" s="12">
        <v>608.38</v>
      </c>
      <c r="K42" s="12">
        <v>609.31399999999996</v>
      </c>
      <c r="L42" s="12">
        <v>609.19200000000001</v>
      </c>
      <c r="M42" s="12">
        <v>609.31799999999998</v>
      </c>
      <c r="N42" s="12">
        <f t="shared" si="0"/>
        <v>597.55375000000015</v>
      </c>
      <c r="O42" s="12">
        <f t="shared" si="1"/>
        <v>601.90266666666673</v>
      </c>
      <c r="P42" s="102">
        <f t="shared" si="2"/>
        <v>1.038579993447541</v>
      </c>
    </row>
    <row r="43" spans="1:16" x14ac:dyDescent="0.25">
      <c r="A43" s="10">
        <v>2013</v>
      </c>
      <c r="B43" s="12">
        <v>611.572</v>
      </c>
      <c r="C43" s="12">
        <v>611.53899999999999</v>
      </c>
      <c r="D43" s="12">
        <v>611.66700000000003</v>
      </c>
      <c r="E43" s="12">
        <v>611.70699999999999</v>
      </c>
      <c r="F43" s="12">
        <v>612.221</v>
      </c>
      <c r="G43" s="12">
        <v>612.77499999999998</v>
      </c>
      <c r="H43" s="12">
        <v>615.846</v>
      </c>
      <c r="I43" s="12">
        <v>623.83000000000004</v>
      </c>
      <c r="J43" s="12">
        <v>627.82000000000005</v>
      </c>
      <c r="K43" s="12">
        <v>628.75300000000004</v>
      </c>
      <c r="L43" s="12">
        <v>629.57399999999996</v>
      </c>
      <c r="M43" s="12">
        <v>629.60199999999998</v>
      </c>
      <c r="N43" s="12">
        <f t="shared" si="0"/>
        <v>618.90883333333318</v>
      </c>
      <c r="O43" s="12">
        <f t="shared" si="1"/>
        <v>622.49866666666674</v>
      </c>
      <c r="P43" s="102">
        <f t="shared" si="2"/>
        <v>1.0357375103634325</v>
      </c>
    </row>
    <row r="44" spans="1:16" x14ac:dyDescent="0.25">
      <c r="A44" s="10">
        <v>2014</v>
      </c>
      <c r="B44" s="12">
        <v>629.13300000000004</v>
      </c>
      <c r="C44" s="12">
        <v>630.20600000000002</v>
      </c>
      <c r="D44" s="12">
        <v>631.46299999999997</v>
      </c>
      <c r="E44" s="12">
        <v>631.80799999999999</v>
      </c>
      <c r="F44" s="12">
        <v>632.67399999999998</v>
      </c>
      <c r="G44" s="12">
        <v>633.46299999999997</v>
      </c>
      <c r="H44" s="12">
        <v>635.19500000000005</v>
      </c>
      <c r="I44" s="12">
        <v>642.32299999999998</v>
      </c>
      <c r="J44" s="12">
        <v>647.16</v>
      </c>
      <c r="K44" s="12">
        <v>648.60199999999998</v>
      </c>
      <c r="L44" s="12">
        <v>649.03399999999999</v>
      </c>
      <c r="M44" s="12">
        <v>648.90499999999997</v>
      </c>
      <c r="N44" s="12">
        <f t="shared" si="0"/>
        <v>638.33049999999992</v>
      </c>
      <c r="O44" s="12">
        <f t="shared" si="1"/>
        <v>641.55933333333326</v>
      </c>
      <c r="P44" s="102">
        <f t="shared" si="2"/>
        <v>1.0313804968044569</v>
      </c>
    </row>
    <row r="45" spans="1:16" x14ac:dyDescent="0.25">
      <c r="A45" s="10">
        <v>2015</v>
      </c>
      <c r="B45" s="12">
        <v>650.54700000000003</v>
      </c>
      <c r="C45" s="12">
        <v>650.76499999999999</v>
      </c>
      <c r="D45" s="12">
        <v>653.44299999999998</v>
      </c>
      <c r="E45" s="12">
        <v>656.59900000000005</v>
      </c>
      <c r="F45" s="12">
        <v>657.22500000000002</v>
      </c>
      <c r="G45" s="12">
        <v>658.57899999999995</v>
      </c>
      <c r="H45" s="12">
        <v>661.07600000000002</v>
      </c>
      <c r="N45" s="12">
        <f t="shared" si="0"/>
        <v>655.46199999999988</v>
      </c>
      <c r="O45" s="12">
        <f>AVERAGE(H45:J45)</f>
        <v>661.07600000000002</v>
      </c>
      <c r="P45" s="102">
        <f t="shared" si="2"/>
        <v>1.0268379781320178</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August 25, 2015 (09:02:47 AM)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Figure 1</vt:lpstr>
      <vt:lpstr>Figure 2</vt:lpstr>
      <vt:lpstr>Figure 3</vt:lpstr>
      <vt:lpstr>Figure 4</vt:lpstr>
      <vt:lpstr>CPI-W All Items</vt:lpstr>
      <vt:lpstr>Communications</vt:lpstr>
      <vt:lpstr>Video</vt:lpstr>
      <vt:lpstr>Entertainment</vt:lpstr>
      <vt:lpstr>Tuition, other, childcare</vt:lpstr>
      <vt:lpstr>Education and Book supplies</vt:lpstr>
      <vt:lpstr>Recreation</vt:lpstr>
      <vt:lpstr>Apparrel</vt:lpstr>
      <vt:lpstr>Food and Bev</vt:lpstr>
      <vt:lpstr>Medical</vt:lpstr>
      <vt:lpstr>Transportation</vt:lpstr>
      <vt:lpstr>Housing</vt:lpstr>
      <vt:lpstr>Education</vt:lpstr>
      <vt:lpstr>Other</vt:lpstr>
      <vt:lpstr>93-2014</vt:lpstr>
      <vt:lpstr>93-2014 (2)</vt:lpstr>
      <vt:lpstr>82-2014 COLA</vt:lpstr>
      <vt:lpstr>Expenditure Weights </vt:lpstr>
      <vt:lpstr>Levers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Grzybowa</cp:lastModifiedBy>
  <cp:lastPrinted>2015-08-27T21:01:00Z</cp:lastPrinted>
  <dcterms:created xsi:type="dcterms:W3CDTF">2015-08-24T13:52:44Z</dcterms:created>
  <dcterms:modified xsi:type="dcterms:W3CDTF">2015-10-20T17:41:24Z</dcterms:modified>
</cp:coreProperties>
</file>