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6540" yWindow="825" windowWidth="19440" windowHeight="11760"/>
  </bookViews>
  <sheets>
    <sheet name="Figure 1" sheetId="2" r:id="rId1"/>
    <sheet name="Figure 2" sheetId="1" r:id="rId2"/>
  </sheets>
  <calcPr calcId="14562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D45" i="2" l="1"/>
  <c r="E27" i="2" s="1"/>
  <c r="B54" i="2"/>
  <c r="C54" i="2"/>
  <c r="D54" i="2"/>
  <c r="D46" i="2"/>
  <c r="D47" i="2"/>
  <c r="D48" i="2"/>
  <c r="D49" i="2"/>
  <c r="D50" i="2"/>
  <c r="D51" i="2"/>
  <c r="D52" i="2"/>
  <c r="D53" i="2"/>
  <c r="D55" i="2"/>
  <c r="D56" i="2"/>
  <c r="D57" i="2"/>
  <c r="D58" i="2"/>
  <c r="D27" i="2" l="1"/>
  <c r="E28" i="2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</calcChain>
</file>

<file path=xl/sharedStrings.xml><?xml version="1.0" encoding="utf-8"?>
<sst xmlns="http://schemas.openxmlformats.org/spreadsheetml/2006/main" count="21" uniqueCount="20">
  <si>
    <t xml:space="preserve">Total </t>
  </si>
  <si>
    <t>Inactive/Active Ratio</t>
  </si>
  <si>
    <r>
      <t xml:space="preserve">Figure 1. </t>
    </r>
    <r>
      <rPr>
        <i/>
        <sz val="12"/>
        <color theme="1"/>
        <rFont val="Times New Roman"/>
        <family val="1"/>
      </rPr>
      <t xml:space="preserve"> Ratio of Inactives to Actives for Central States Teamsters, 1980-2012</t>
    </r>
  </si>
  <si>
    <t>Member Type</t>
  </si>
  <si>
    <t>Difference Between Base Case and Alternative</t>
  </si>
  <si>
    <t>PVFB</t>
  </si>
  <si>
    <t>Employers continue contributions</t>
  </si>
  <si>
    <t>Employers cease contributions</t>
  </si>
  <si>
    <t>Current separators</t>
  </si>
  <si>
    <t>Current actives</t>
  </si>
  <si>
    <t>New hires</t>
  </si>
  <si>
    <t>Retirees 75 and older</t>
  </si>
  <si>
    <t>Retirees under 75</t>
  </si>
  <si>
    <t>Inactives</t>
  </si>
  <si>
    <t>Actives</t>
  </si>
  <si>
    <t>Note: Because data from 1981-1998 are not available, data for these years were imputed by assuming linear growth in the ratio of inactives over actives from 1980-1999.</t>
  </si>
  <si>
    <t>Sources: 1980: Nyhan (2013); 1981-1998: Authors’ calculations; and 1999-2012: U.S. Department of Labor Form 5500 (2012).</t>
  </si>
  <si>
    <t>* When using these data, please cite the Center for Retirement Research at Boston College.</t>
  </si>
  <si>
    <t>Source: Authors’ calculations.</t>
  </si>
  <si>
    <t>Figure 2. Impact on the Present Value of Benefits of the Commission Proposal under Alternative Scenarios, by Participant Group, Billions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</si>
</sst>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9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169" fontId="7" fillId="0" borderId="1" xfId="3" applyNumberFormat="1" applyFont="1" applyBorder="1"/>
    <xf numFmtId="0" fontId="8" fillId="0" borderId="0" xfId="0" applyFont="1" applyBorder="1" applyAlignment="1"/>
    <xf numFmtId="0" fontId="7" fillId="0" borderId="1" xfId="0" applyFont="1" applyBorder="1" applyAlignment="1">
      <alignment wrapText="1"/>
    </xf>
  </cellXfs>
  <cellStyles count="4">
    <cellStyle name="Comma" xfId="3" builtinId="3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4444444444499E-2"/>
          <c:y val="2.9076827272374501E-2"/>
          <c:w val="0.91463078166311296"/>
          <c:h val="0.87854435850903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1'!$D$25</c:f>
              <c:strCache>
                <c:ptCount val="1"/>
                <c:pt idx="0">
                  <c:v>Inactive/Active Ratio</c:v>
                </c:pt>
              </c:strCache>
            </c:strRef>
          </c:tx>
          <c:spPr>
            <a:ln w="38100" cap="rnd" cmpd="sng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1'!$A$26:$A$58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1'!$D$26:$D$58</c:f>
              <c:numCache>
                <c:formatCode>General</c:formatCode>
                <c:ptCount val="33"/>
                <c:pt idx="0">
                  <c:v>0.25</c:v>
                </c:pt>
                <c:pt idx="1">
                  <c:v>0.30586205085018281</c:v>
                </c:pt>
                <c:pt idx="19">
                  <c:v>1.3113789661534738</c:v>
                </c:pt>
                <c:pt idx="20">
                  <c:v>1.3681682608248482</c:v>
                </c:pt>
                <c:pt idx="21">
                  <c:v>1.4249175950264947</c:v>
                </c:pt>
                <c:pt idx="22">
                  <c:v>1.4782873149259703</c:v>
                </c:pt>
                <c:pt idx="23">
                  <c:v>1.5974553299148389</c:v>
                </c:pt>
                <c:pt idx="24">
                  <c:v>1.7573603937681697</c:v>
                </c:pt>
                <c:pt idx="25">
                  <c:v>1.8658283854398434</c:v>
                </c:pt>
                <c:pt idx="26">
                  <c:v>1.8812777522584596</c:v>
                </c:pt>
                <c:pt idx="27">
                  <c:v>1.9151014032505842</c:v>
                </c:pt>
                <c:pt idx="28">
                  <c:v>2.4873347127795844</c:v>
                </c:pt>
                <c:pt idx="29">
                  <c:v>3.3846496422028562</c:v>
                </c:pt>
                <c:pt idx="30">
                  <c:v>4.2182285297859465</c:v>
                </c:pt>
                <c:pt idx="31">
                  <c:v>4.6394308943089433</c:v>
                </c:pt>
                <c:pt idx="32">
                  <c:v>4.8615981071296215</c:v>
                </c:pt>
              </c:numCache>
            </c:numRef>
          </c:val>
          <c:smooth val="0"/>
        </c:ser>
        <c:ser>
          <c:idx val="1"/>
          <c:order val="1"/>
          <c:spPr>
            <a:ln w="38100" cap="rnd" cmpd="sng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1'!$E$26:$E$58</c:f>
              <c:numCache>
                <c:formatCode>General</c:formatCode>
                <c:ptCount val="33"/>
                <c:pt idx="1">
                  <c:v>0.30586205085018281</c:v>
                </c:pt>
                <c:pt idx="2">
                  <c:v>0.36172410170036562</c:v>
                </c:pt>
                <c:pt idx="3">
                  <c:v>0.41758615255054843</c:v>
                </c:pt>
                <c:pt idx="4">
                  <c:v>0.47344820340073124</c:v>
                </c:pt>
                <c:pt idx="5">
                  <c:v>0.52931025425091405</c:v>
                </c:pt>
                <c:pt idx="6">
                  <c:v>0.58517230510109686</c:v>
                </c:pt>
                <c:pt idx="7">
                  <c:v>0.64103435595127967</c:v>
                </c:pt>
                <c:pt idx="8">
                  <c:v>0.69689640680146248</c:v>
                </c:pt>
                <c:pt idx="9">
                  <c:v>0.75275845765164529</c:v>
                </c:pt>
                <c:pt idx="10">
                  <c:v>0.80862050850182809</c:v>
                </c:pt>
                <c:pt idx="11">
                  <c:v>0.8644825593520109</c:v>
                </c:pt>
                <c:pt idx="12">
                  <c:v>0.92034461020219371</c:v>
                </c:pt>
                <c:pt idx="13">
                  <c:v>0.97620666105237652</c:v>
                </c:pt>
                <c:pt idx="14">
                  <c:v>1.0320687119025593</c:v>
                </c:pt>
                <c:pt idx="15">
                  <c:v>1.0879307627527421</c:v>
                </c:pt>
                <c:pt idx="16">
                  <c:v>1.143792813602925</c:v>
                </c:pt>
                <c:pt idx="17">
                  <c:v>1.1996548644531078</c:v>
                </c:pt>
                <c:pt idx="18">
                  <c:v>1.2555169153032906</c:v>
                </c:pt>
                <c:pt idx="19">
                  <c:v>1.3113789661534734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77184"/>
        <c:axId val="102078720"/>
      </c:lineChart>
      <c:catAx>
        <c:axId val="1020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207872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20787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207718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3274369731999"/>
          <c:y val="2.3043039959982099E-2"/>
          <c:w val="0.89293745148150405"/>
          <c:h val="0.784531435757399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2'!$D$25</c:f>
              <c:strCache>
                <c:ptCount val="1"/>
                <c:pt idx="0">
                  <c:v>Employers continue contributions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574136757306499E-2"/>
                  <c:y val="-6.05841445037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640289415254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2774493294001E-3"/>
                  <c:y val="1.21175157780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10324445181E-2"/>
                  <c:y val="6.2006779790808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1362733724679E-2"/>
                  <c:y val="2.11663346055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1905355860452796E-3"/>
                  <c:y val="2.17064752608743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2'!$B$26:$B$31</c:f>
              <c:strCache>
                <c:ptCount val="6"/>
                <c:pt idx="0">
                  <c:v>Retirees 75 and older</c:v>
                </c:pt>
                <c:pt idx="1">
                  <c:v>Retirees under 75</c:v>
                </c:pt>
                <c:pt idx="2">
                  <c:v>Current separators</c:v>
                </c:pt>
                <c:pt idx="3">
                  <c:v>Current actives</c:v>
                </c:pt>
                <c:pt idx="4">
                  <c:v>New hires</c:v>
                </c:pt>
                <c:pt idx="5">
                  <c:v>Total </c:v>
                </c:pt>
              </c:strCache>
            </c:strRef>
          </c:cat>
          <c:val>
            <c:numRef>
              <c:f>'Figure 2'!$D$26:$D$31</c:f>
              <c:numCache>
                <c:formatCode>_(* #,##0_);_(* \(#,##0\);_(* "-"??_);_(@_)</c:formatCode>
                <c:ptCount val="6"/>
                <c:pt idx="0">
                  <c:v>-170249.47269626148</c:v>
                </c:pt>
                <c:pt idx="1">
                  <c:v>-4807307.7327197641</c:v>
                </c:pt>
                <c:pt idx="2">
                  <c:v>3185563.7973702066</c:v>
                </c:pt>
                <c:pt idx="3">
                  <c:v>798515.00269239023</c:v>
                </c:pt>
                <c:pt idx="4">
                  <c:v>993478.40535343159</c:v>
                </c:pt>
                <c:pt idx="5">
                  <c:v>2.7939677238464355E-9</c:v>
                </c:pt>
              </c:numCache>
            </c:numRef>
          </c:val>
        </c:ser>
        <c:ser>
          <c:idx val="0"/>
          <c:order val="1"/>
          <c:tx>
            <c:strRef>
              <c:f>'Figure 2'!$C$25</c:f>
              <c:strCache>
                <c:ptCount val="1"/>
                <c:pt idx="0">
                  <c:v>Employers cease contributions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0850029510875402E-3"/>
                  <c:y val="1.22659789331473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2106553158826601E-3"/>
                  <c:y val="2.01988674823017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6181959636222E-3"/>
                  <c:y val="1.0097844083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0048118718035899E-3"/>
                  <c:y val="4.02968859181911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6616454566335E-3"/>
                  <c:y val="-2.019544887055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946187720120197E-3"/>
                  <c:y val="6.0587324940796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2'!$B$26:$B$31</c:f>
              <c:strCache>
                <c:ptCount val="6"/>
                <c:pt idx="0">
                  <c:v>Retirees 75 and older</c:v>
                </c:pt>
                <c:pt idx="1">
                  <c:v>Retirees under 75</c:v>
                </c:pt>
                <c:pt idx="2">
                  <c:v>Current separators</c:v>
                </c:pt>
                <c:pt idx="3">
                  <c:v>Current actives</c:v>
                </c:pt>
                <c:pt idx="4">
                  <c:v>New hires</c:v>
                </c:pt>
                <c:pt idx="5">
                  <c:v>Total </c:v>
                </c:pt>
              </c:strCache>
            </c:strRef>
          </c:cat>
          <c:val>
            <c:numRef>
              <c:f>'Figure 2'!$C$26:$C$31</c:f>
              <c:numCache>
                <c:formatCode>_(* #,##0_);_(* \(#,##0\);_(* "-"??_);_(@_)</c:formatCode>
                <c:ptCount val="6"/>
                <c:pt idx="0">
                  <c:v>-49019</c:v>
                </c:pt>
                <c:pt idx="1">
                  <c:v>-2445214</c:v>
                </c:pt>
                <c:pt idx="2">
                  <c:v>3161417</c:v>
                </c:pt>
                <c:pt idx="3">
                  <c:v>792566</c:v>
                </c:pt>
                <c:pt idx="4">
                  <c:v>984920</c:v>
                </c:pt>
                <c:pt idx="5">
                  <c:v>2444670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2"/>
        <c:axId val="249963264"/>
        <c:axId val="249965184"/>
      </c:barChart>
      <c:catAx>
        <c:axId val="2499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9965184"/>
        <c:crossesAt val="0"/>
        <c:auto val="1"/>
        <c:lblAlgn val="ctr"/>
        <c:lblOffset val="100"/>
        <c:noMultiLvlLbl val="0"/>
      </c:catAx>
      <c:valAx>
        <c:axId val="249965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9963264"/>
        <c:crosses val="autoZero"/>
        <c:crossBetween val="between"/>
        <c:majorUnit val="2000000"/>
        <c:minorUnit val="1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1569780863578298"/>
          <c:y val="0.637417936225114"/>
          <c:w val="0.56135976809976096"/>
          <c:h val="0.138979728999810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38100</xdr:rowOff>
    </xdr:from>
    <xdr:to>
      <xdr:col>8</xdr:col>
      <xdr:colOff>114300</xdr:colOff>
      <xdr:row>16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66675</xdr:rowOff>
    </xdr:from>
    <xdr:to>
      <xdr:col>5</xdr:col>
      <xdr:colOff>219075</xdr:colOff>
      <xdr:row>16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58"/>
  <sheetViews>
    <sheetView tabSelected="1" workbookViewId="0">
      <selection activeCell="H37" sqref="H37"/>
    </sheetView>
  </sheetViews>
  <sheetFormatPr defaultColWidth="8.85546875" defaultRowHeight="15" x14ac:dyDescent="0.25"/>
  <cols>
    <col min="1" max="20" width="8.85546875" style="3"/>
    <col min="21" max="21" width="19.7109375" style="3" bestFit="1" customWidth="1"/>
    <col min="22" max="16384" width="8.85546875" style="3"/>
  </cols>
  <sheetData>
    <row r="1" spans="1:1" ht="15.75" x14ac:dyDescent="0.25">
      <c r="A1" s="1" t="s">
        <v>2</v>
      </c>
    </row>
    <row r="18" spans="1:5" x14ac:dyDescent="0.25">
      <c r="A18" s="3" t="s">
        <v>15</v>
      </c>
    </row>
    <row r="19" spans="1:5" x14ac:dyDescent="0.25">
      <c r="A19" s="3" t="s">
        <v>16</v>
      </c>
    </row>
    <row r="20" spans="1:5" x14ac:dyDescent="0.25">
      <c r="A20" s="2" t="s">
        <v>17</v>
      </c>
    </row>
    <row r="25" spans="1:5" x14ac:dyDescent="0.25">
      <c r="B25" s="3" t="s">
        <v>13</v>
      </c>
      <c r="C25" s="3" t="s">
        <v>14</v>
      </c>
      <c r="D25" s="3" t="s">
        <v>1</v>
      </c>
    </row>
    <row r="26" spans="1:5" x14ac:dyDescent="0.25">
      <c r="A26" s="3">
        <v>1980</v>
      </c>
      <c r="D26" s="3">
        <v>0.25</v>
      </c>
    </row>
    <row r="27" spans="1:5" x14ac:dyDescent="0.25">
      <c r="A27" s="3">
        <v>1981</v>
      </c>
      <c r="D27" s="3">
        <f t="shared" ref="D27" si="0">E27</f>
        <v>0.30586205085018281</v>
      </c>
      <c r="E27" s="3">
        <f>D26+((D$45-D$26)/(A$45-A$26))</f>
        <v>0.30586205085018281</v>
      </c>
    </row>
    <row r="28" spans="1:5" x14ac:dyDescent="0.25">
      <c r="A28" s="3">
        <v>1982</v>
      </c>
      <c r="E28" s="3">
        <f>E27+((D$45-D$26)/(A$45-A$26))</f>
        <v>0.36172410170036562</v>
      </c>
    </row>
    <row r="29" spans="1:5" x14ac:dyDescent="0.25">
      <c r="A29" s="3">
        <v>1983</v>
      </c>
      <c r="E29" s="3">
        <f>E28+((D$45-D$26)/(A$45-A$26))</f>
        <v>0.41758615255054843</v>
      </c>
    </row>
    <row r="30" spans="1:5" x14ac:dyDescent="0.25">
      <c r="A30" s="3">
        <v>1984</v>
      </c>
      <c r="E30" s="3">
        <f>E29+((D$45-D$26)/(A$45-A$26))</f>
        <v>0.47344820340073124</v>
      </c>
    </row>
    <row r="31" spans="1:5" x14ac:dyDescent="0.25">
      <c r="A31" s="3">
        <v>1985</v>
      </c>
      <c r="E31" s="3">
        <f>E30+((D$45-D$26)/(A$45-A$26))</f>
        <v>0.52931025425091405</v>
      </c>
    </row>
    <row r="32" spans="1:5" x14ac:dyDescent="0.25">
      <c r="A32" s="3">
        <v>1986</v>
      </c>
      <c r="E32" s="3">
        <f>E31+((D$45-D$26)/(A$45-A$26))</f>
        <v>0.58517230510109686</v>
      </c>
    </row>
    <row r="33" spans="1:5" x14ac:dyDescent="0.25">
      <c r="A33" s="3">
        <v>1987</v>
      </c>
      <c r="E33" s="3">
        <f>E32+((D$45-D$26)/(A$45-A$26))</f>
        <v>0.64103435595127967</v>
      </c>
    </row>
    <row r="34" spans="1:5" x14ac:dyDescent="0.25">
      <c r="A34" s="3">
        <v>1988</v>
      </c>
      <c r="E34" s="3">
        <f>E33+((D$45-D$26)/(A$45-A$26))</f>
        <v>0.69689640680146248</v>
      </c>
    </row>
    <row r="35" spans="1:5" x14ac:dyDescent="0.25">
      <c r="A35" s="3">
        <v>1989</v>
      </c>
      <c r="E35" s="3">
        <f>E34+((D$45-D$26)/(A$45-A$26))</f>
        <v>0.75275845765164529</v>
      </c>
    </row>
    <row r="36" spans="1:5" x14ac:dyDescent="0.25">
      <c r="A36" s="3">
        <v>1990</v>
      </c>
      <c r="E36" s="3">
        <f>E35+((D$45-D$26)/(A$45-A$26))</f>
        <v>0.80862050850182809</v>
      </c>
    </row>
    <row r="37" spans="1:5" x14ac:dyDescent="0.25">
      <c r="A37" s="3">
        <v>1991</v>
      </c>
      <c r="E37" s="3">
        <f>E36+((D$45-D$26)/(A$45-A$26))</f>
        <v>0.8644825593520109</v>
      </c>
    </row>
    <row r="38" spans="1:5" x14ac:dyDescent="0.25">
      <c r="A38" s="3">
        <v>1992</v>
      </c>
      <c r="E38" s="3">
        <f>E37+((D$45-D$26)/(A$45-A$26))</f>
        <v>0.92034461020219371</v>
      </c>
    </row>
    <row r="39" spans="1:5" x14ac:dyDescent="0.25">
      <c r="A39" s="3">
        <v>1993</v>
      </c>
      <c r="E39" s="3">
        <f>E38+((D$45-D$26)/(A$45-A$26))</f>
        <v>0.97620666105237652</v>
      </c>
    </row>
    <row r="40" spans="1:5" x14ac:dyDescent="0.25">
      <c r="A40" s="3">
        <v>1994</v>
      </c>
      <c r="E40" s="3">
        <f>E39+((D$45-D$26)/(A$45-A$26))</f>
        <v>1.0320687119025593</v>
      </c>
    </row>
    <row r="41" spans="1:5" x14ac:dyDescent="0.25">
      <c r="A41" s="3">
        <v>1995</v>
      </c>
      <c r="E41" s="3">
        <f>E40+((D$45-D$26)/(A$45-A$26))</f>
        <v>1.0879307627527421</v>
      </c>
    </row>
    <row r="42" spans="1:5" x14ac:dyDescent="0.25">
      <c r="A42" s="3">
        <v>1996</v>
      </c>
      <c r="E42" s="3">
        <f>E41+((D$45-D$26)/(A$45-A$26))</f>
        <v>1.143792813602925</v>
      </c>
    </row>
    <row r="43" spans="1:5" x14ac:dyDescent="0.25">
      <c r="A43" s="3">
        <v>1997</v>
      </c>
      <c r="E43" s="3">
        <f>E42+((D$45-D$26)/(A$45-A$26))</f>
        <v>1.1996548644531078</v>
      </c>
    </row>
    <row r="44" spans="1:5" x14ac:dyDescent="0.25">
      <c r="A44" s="3">
        <v>1998</v>
      </c>
      <c r="E44" s="3">
        <f>E43+((D$45-D$26)/(A$45-A$26))</f>
        <v>1.2555169153032906</v>
      </c>
    </row>
    <row r="45" spans="1:5" x14ac:dyDescent="0.25">
      <c r="A45" s="3">
        <v>1999</v>
      </c>
      <c r="B45" s="3">
        <v>260133</v>
      </c>
      <c r="C45" s="3">
        <v>198366</v>
      </c>
      <c r="D45" s="3">
        <f>B45/C45</f>
        <v>1.3113789661534738</v>
      </c>
      <c r="E45" s="3">
        <f>E44+((D$45-D$26)/(A$45-A$26))</f>
        <v>1.3113789661534734</v>
      </c>
    </row>
    <row r="46" spans="1:5" x14ac:dyDescent="0.25">
      <c r="A46" s="3">
        <v>2000</v>
      </c>
      <c r="B46" s="3">
        <v>266054</v>
      </c>
      <c r="C46" s="3">
        <v>194460</v>
      </c>
      <c r="D46" s="3">
        <f t="shared" ref="D46:D58" si="1">B46/C46</f>
        <v>1.3681682608248482</v>
      </c>
    </row>
    <row r="47" spans="1:5" x14ac:dyDescent="0.25">
      <c r="A47" s="3">
        <v>2001</v>
      </c>
      <c r="B47" s="3">
        <v>273208</v>
      </c>
      <c r="C47" s="3">
        <v>191736</v>
      </c>
      <c r="D47" s="3">
        <f t="shared" si="1"/>
        <v>1.4249175950264947</v>
      </c>
    </row>
    <row r="48" spans="1:5" x14ac:dyDescent="0.25">
      <c r="A48" s="3">
        <v>2002</v>
      </c>
      <c r="B48" s="3">
        <v>277068</v>
      </c>
      <c r="C48" s="3">
        <v>187425</v>
      </c>
      <c r="D48" s="3">
        <f t="shared" si="1"/>
        <v>1.4782873149259703</v>
      </c>
    </row>
    <row r="49" spans="1:4" x14ac:dyDescent="0.25">
      <c r="A49" s="3">
        <v>2003</v>
      </c>
      <c r="B49" s="3">
        <v>282871</v>
      </c>
      <c r="C49" s="3">
        <v>177076</v>
      </c>
      <c r="D49" s="3">
        <f t="shared" si="1"/>
        <v>1.5974553299148389</v>
      </c>
    </row>
    <row r="50" spans="1:4" x14ac:dyDescent="0.25">
      <c r="A50" s="3">
        <v>2004</v>
      </c>
      <c r="B50" s="3">
        <v>289555</v>
      </c>
      <c r="C50" s="3">
        <v>164767</v>
      </c>
      <c r="D50" s="3">
        <f t="shared" si="1"/>
        <v>1.7573603937681697</v>
      </c>
    </row>
    <row r="51" spans="1:4" x14ac:dyDescent="0.25">
      <c r="A51" s="3">
        <v>2005</v>
      </c>
      <c r="B51" s="3">
        <v>293506</v>
      </c>
      <c r="C51" s="3">
        <v>157306</v>
      </c>
      <c r="D51" s="3">
        <f t="shared" si="1"/>
        <v>1.8658283854398434</v>
      </c>
    </row>
    <row r="52" spans="1:4" x14ac:dyDescent="0.25">
      <c r="A52" s="3">
        <v>2006</v>
      </c>
      <c r="B52" s="3">
        <v>294879</v>
      </c>
      <c r="C52" s="3">
        <v>156744</v>
      </c>
      <c r="D52" s="3">
        <f t="shared" si="1"/>
        <v>1.8812777522584596</v>
      </c>
    </row>
    <row r="53" spans="1:4" x14ac:dyDescent="0.25">
      <c r="A53" s="3">
        <v>2007</v>
      </c>
      <c r="B53" s="3">
        <v>296699</v>
      </c>
      <c r="C53" s="3">
        <v>154926</v>
      </c>
      <c r="D53" s="3">
        <f t="shared" si="1"/>
        <v>1.9151014032505842</v>
      </c>
    </row>
    <row r="54" spans="1:4" x14ac:dyDescent="0.25">
      <c r="A54" s="3">
        <v>2008</v>
      </c>
      <c r="B54" s="3">
        <f>AVERAGE(B55,B53)</f>
        <v>315549.5</v>
      </c>
      <c r="C54" s="3">
        <f>AVERAGE(C55,C53)</f>
        <v>126862.5</v>
      </c>
      <c r="D54" s="3">
        <f t="shared" si="1"/>
        <v>2.4873347127795844</v>
      </c>
    </row>
    <row r="55" spans="1:4" x14ac:dyDescent="0.25">
      <c r="A55" s="3">
        <v>2009</v>
      </c>
      <c r="B55" s="3">
        <v>334400</v>
      </c>
      <c r="C55" s="3">
        <v>98799</v>
      </c>
      <c r="D55" s="3">
        <f t="shared" si="1"/>
        <v>3.3846496422028562</v>
      </c>
    </row>
    <row r="56" spans="1:4" x14ac:dyDescent="0.25">
      <c r="A56" s="3">
        <v>2010</v>
      </c>
      <c r="B56" s="3">
        <v>341512</v>
      </c>
      <c r="C56" s="3">
        <v>80961</v>
      </c>
      <c r="D56" s="3">
        <f t="shared" si="1"/>
        <v>4.2182285297859465</v>
      </c>
    </row>
    <row r="57" spans="1:4" x14ac:dyDescent="0.25">
      <c r="A57" s="3">
        <v>2011</v>
      </c>
      <c r="B57" s="3">
        <v>342390</v>
      </c>
      <c r="C57" s="3">
        <v>73800</v>
      </c>
      <c r="D57" s="3">
        <f t="shared" si="1"/>
        <v>4.6394308943089433</v>
      </c>
    </row>
    <row r="58" spans="1:4" x14ac:dyDescent="0.25">
      <c r="A58" s="3">
        <v>2012</v>
      </c>
      <c r="B58" s="3">
        <v>341080</v>
      </c>
      <c r="C58" s="3">
        <v>70158</v>
      </c>
      <c r="D58" s="3">
        <f t="shared" si="1"/>
        <v>4.8615981071296215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35"/>
  <sheetViews>
    <sheetView workbookViewId="0">
      <selection activeCell="B44" sqref="B44"/>
    </sheetView>
  </sheetViews>
  <sheetFormatPr defaultColWidth="8.85546875" defaultRowHeight="15" x14ac:dyDescent="0.25"/>
  <cols>
    <col min="1" max="1" width="8.85546875" style="3"/>
    <col min="2" max="2" width="19.140625" style="3" bestFit="1" customWidth="1"/>
    <col min="3" max="3" width="12" style="3" customWidth="1"/>
    <col min="4" max="4" width="13.7109375" style="3" bestFit="1" customWidth="1"/>
    <col min="5" max="5" width="12.140625" style="3" bestFit="1" customWidth="1"/>
    <col min="6" max="6" width="11.140625" style="3" customWidth="1"/>
    <col min="7" max="7" width="11.42578125" style="3" bestFit="1" customWidth="1"/>
    <col min="8" max="16384" width="8.85546875" style="3"/>
  </cols>
  <sheetData>
    <row r="1" spans="1:10" ht="15.75" x14ac:dyDescent="0.25">
      <c r="A1" s="3" t="s">
        <v>19</v>
      </c>
      <c r="J1" s="1"/>
    </row>
    <row r="18" spans="1:10" x14ac:dyDescent="0.25">
      <c r="A18" s="3" t="s">
        <v>18</v>
      </c>
    </row>
    <row r="19" spans="1:10" x14ac:dyDescent="0.25">
      <c r="A19" s="2" t="s">
        <v>17</v>
      </c>
    </row>
    <row r="20" spans="1:10" x14ac:dyDescent="0.25">
      <c r="E20" s="10"/>
      <c r="F20" s="10"/>
      <c r="G20" s="10"/>
      <c r="H20" s="10"/>
    </row>
    <row r="21" spans="1:10" x14ac:dyDescent="0.25">
      <c r="E21" s="10"/>
      <c r="F21" s="10"/>
      <c r="G21" s="10"/>
      <c r="H21" s="10"/>
    </row>
    <row r="22" spans="1:10" ht="15.75" x14ac:dyDescent="0.25">
      <c r="E22" s="10"/>
      <c r="F22" s="10"/>
      <c r="G22" s="10"/>
      <c r="H22" s="10"/>
      <c r="J22" s="1"/>
    </row>
    <row r="23" spans="1:10" x14ac:dyDescent="0.25">
      <c r="B23" s="4" t="s">
        <v>4</v>
      </c>
      <c r="C23" s="5"/>
      <c r="D23" s="6"/>
      <c r="E23" s="12"/>
      <c r="F23" s="12"/>
      <c r="G23" s="12"/>
      <c r="H23" s="10"/>
    </row>
    <row r="24" spans="1:10" x14ac:dyDescent="0.25">
      <c r="B24" s="7" t="s">
        <v>3</v>
      </c>
      <c r="C24" s="8" t="s">
        <v>5</v>
      </c>
      <c r="D24" s="8"/>
      <c r="E24" s="10"/>
      <c r="F24" s="10"/>
      <c r="G24" s="10"/>
      <c r="H24" s="10"/>
    </row>
    <row r="25" spans="1:10" ht="45" x14ac:dyDescent="0.25">
      <c r="B25" s="7"/>
      <c r="C25" s="13" t="s">
        <v>7</v>
      </c>
      <c r="D25" s="13" t="s">
        <v>6</v>
      </c>
      <c r="E25" s="10"/>
      <c r="F25" s="10"/>
      <c r="G25" s="10"/>
      <c r="H25" s="10"/>
    </row>
    <row r="26" spans="1:10" x14ac:dyDescent="0.25">
      <c r="B26" s="9" t="s">
        <v>11</v>
      </c>
      <c r="C26" s="11">
        <v>-49019</v>
      </c>
      <c r="D26" s="11">
        <v>-170249.47269626148</v>
      </c>
      <c r="E26" s="10"/>
      <c r="F26" s="10"/>
      <c r="G26" s="10"/>
      <c r="H26" s="10"/>
    </row>
    <row r="27" spans="1:10" x14ac:dyDescent="0.25">
      <c r="B27" s="9" t="s">
        <v>12</v>
      </c>
      <c r="C27" s="11">
        <v>-2445214</v>
      </c>
      <c r="D27" s="11">
        <v>-4807307.7327197641</v>
      </c>
      <c r="E27" s="10"/>
      <c r="F27" s="10"/>
      <c r="G27" s="10"/>
      <c r="H27" s="10"/>
    </row>
    <row r="28" spans="1:10" x14ac:dyDescent="0.25">
      <c r="B28" s="9" t="s">
        <v>8</v>
      </c>
      <c r="C28" s="11">
        <v>3161417</v>
      </c>
      <c r="D28" s="11">
        <v>3185563.7973702066</v>
      </c>
      <c r="E28" s="10"/>
      <c r="F28" s="10"/>
      <c r="G28" s="10"/>
      <c r="H28" s="10"/>
    </row>
    <row r="29" spans="1:10" x14ac:dyDescent="0.25">
      <c r="B29" s="9" t="s">
        <v>9</v>
      </c>
      <c r="C29" s="11">
        <v>792566</v>
      </c>
      <c r="D29" s="11">
        <v>798515.00269239023</v>
      </c>
      <c r="E29" s="10"/>
      <c r="F29" s="10"/>
      <c r="G29" s="10"/>
      <c r="H29" s="10"/>
    </row>
    <row r="30" spans="1:10" x14ac:dyDescent="0.25">
      <c r="B30" s="9" t="s">
        <v>10</v>
      </c>
      <c r="C30" s="11">
        <v>984920</v>
      </c>
      <c r="D30" s="11">
        <v>993478.40535343159</v>
      </c>
      <c r="E30" s="10"/>
      <c r="F30" s="10"/>
      <c r="G30" s="10"/>
      <c r="H30" s="10"/>
    </row>
    <row r="31" spans="1:10" x14ac:dyDescent="0.25">
      <c r="B31" s="9" t="s">
        <v>0</v>
      </c>
      <c r="C31" s="11">
        <f>SUM(C26:C30)</f>
        <v>2444670</v>
      </c>
      <c r="D31" s="11">
        <f t="shared" ref="D31" si="0">SUM(D26:D30)</f>
        <v>2.7939677238464355E-9</v>
      </c>
      <c r="E31" s="10"/>
      <c r="F31" s="10"/>
      <c r="G31" s="10"/>
      <c r="H31" s="10"/>
    </row>
    <row r="32" spans="1:10" x14ac:dyDescent="0.25">
      <c r="B32" s="10"/>
      <c r="C32" s="10"/>
      <c r="D32" s="10"/>
      <c r="E32" s="10"/>
      <c r="F32" s="10"/>
      <c r="G32" s="10"/>
      <c r="H32" s="10"/>
    </row>
    <row r="33" spans="5:8" x14ac:dyDescent="0.25">
      <c r="E33" s="10"/>
      <c r="F33" s="10"/>
      <c r="G33" s="10"/>
      <c r="H33" s="10"/>
    </row>
    <row r="34" spans="5:8" ht="28.5" customHeight="1" x14ac:dyDescent="0.25">
      <c r="E34" s="10"/>
      <c r="F34" s="10"/>
      <c r="G34" s="10"/>
      <c r="H34" s="10"/>
    </row>
    <row r="35" spans="5:8" x14ac:dyDescent="0.25">
      <c r="E35" s="10"/>
      <c r="F35" s="10"/>
      <c r="G35" s="10"/>
      <c r="H35" s="10"/>
    </row>
  </sheetData>
  <mergeCells count="3">
    <mergeCell ref="C24:D24"/>
    <mergeCell ref="B23:D23"/>
    <mergeCell ref="B24:B25"/>
  </mergeCells>
  <pageMargins left="0.7" right="0.7" top="0.75" bottom="0.75" header="0.3" footer="0.3"/>
  <pageSetup paperSize="9"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cafarema</cp:lastModifiedBy>
  <cp:lastPrinted>2014-09-23T20:33:54Z</cp:lastPrinted>
  <dcterms:created xsi:type="dcterms:W3CDTF">2014-09-19T15:14:15Z</dcterms:created>
  <dcterms:modified xsi:type="dcterms:W3CDTF">2015-10-22T18:35:33Z</dcterms:modified>
</cp:coreProperties>
</file>