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240" windowHeight="10230" firstSheet="5" activeTab="9"/>
  </bookViews>
  <sheets>
    <sheet name="All Items less Medical Care" sheetId="13" state="hidden" r:id="rId1"/>
    <sheet name="Medical Care" sheetId="14" state="hidden" r:id="rId2"/>
    <sheet name="All Items" sheetId="15" state="hidden" r:id="rId3"/>
    <sheet name="Relative Imp - Medical Care" sheetId="16" state="hidden" r:id="rId4"/>
    <sheet name="Inflation Indexing" sheetId="17" state="hidden" r:id="rId5"/>
    <sheet name="Figure 1" sheetId="1" r:id="rId6"/>
    <sheet name="Figure 2" sheetId="2" r:id="rId7"/>
    <sheet name="Figure 3" sheetId="4" r:id="rId8"/>
    <sheet name="Figure 4" sheetId="3" r:id="rId9"/>
    <sheet name="Figures 5 -7 " sheetId="18" r:id="rId10"/>
  </sheets>
  <calcPr calcId="145621"/>
</workbook>
</file>

<file path=xl/calcChain.xml><?xml version="1.0" encoding="utf-8"?>
<calcChain xmlns="http://schemas.openxmlformats.org/spreadsheetml/2006/main">
  <c r="B3" i="18" l="1"/>
  <c r="B2" i="18"/>
  <c r="B29" i="18"/>
  <c r="D21" i="17"/>
  <c r="D17" i="17"/>
  <c r="D16" i="17"/>
  <c r="D15" i="17"/>
  <c r="P1" i="16"/>
  <c r="O1" i="16" s="1"/>
  <c r="N1" i="16" s="1"/>
  <c r="M1" i="16" s="1"/>
  <c r="L1" i="16" s="1"/>
  <c r="K1" i="16" s="1"/>
  <c r="J1" i="16" s="1"/>
  <c r="I1" i="16" s="1"/>
  <c r="H1" i="16" s="1"/>
  <c r="G1" i="16" s="1"/>
  <c r="F1" i="16" s="1"/>
  <c r="E1" i="16" s="1"/>
  <c r="D1" i="16" s="1"/>
  <c r="C1" i="16" s="1"/>
  <c r="N48" i="15"/>
  <c r="O48" i="15" s="1"/>
  <c r="N47" i="15"/>
  <c r="B17" i="17" s="1"/>
  <c r="N46" i="15"/>
  <c r="O46" i="15" s="1"/>
  <c r="N45" i="15"/>
  <c r="O45" i="15" s="1"/>
  <c r="N44" i="15"/>
  <c r="O44" i="15" s="1"/>
  <c r="N43" i="15"/>
  <c r="O43" i="15" s="1"/>
  <c r="N42" i="15"/>
  <c r="O42" i="15" s="1"/>
  <c r="N41" i="15"/>
  <c r="O41" i="15" s="1"/>
  <c r="N40" i="15"/>
  <c r="O40" i="15" s="1"/>
  <c r="N39" i="15"/>
  <c r="O39" i="15" s="1"/>
  <c r="N38" i="15"/>
  <c r="O38" i="15" s="1"/>
  <c r="N37" i="15"/>
  <c r="O37" i="15" s="1"/>
  <c r="N36" i="15"/>
  <c r="O36" i="15" s="1"/>
  <c r="N35" i="15"/>
  <c r="O35" i="15" s="1"/>
  <c r="N34" i="15"/>
  <c r="O34" i="15" s="1"/>
  <c r="N33" i="15"/>
  <c r="B16" i="17" s="1"/>
  <c r="N32" i="15"/>
  <c r="O32" i="15" s="1"/>
  <c r="N31" i="15"/>
  <c r="O31" i="15" s="1"/>
  <c r="N30" i="15"/>
  <c r="O30" i="15" s="1"/>
  <c r="N29" i="15"/>
  <c r="O29" i="15" s="1"/>
  <c r="N28" i="15"/>
  <c r="O28" i="15" s="1"/>
  <c r="N27" i="15"/>
  <c r="O27" i="15" s="1"/>
  <c r="N26" i="15"/>
  <c r="O26" i="15" s="1"/>
  <c r="N25" i="15"/>
  <c r="O25" i="15" s="1"/>
  <c r="N24" i="15"/>
  <c r="O24" i="15" s="1"/>
  <c r="N23" i="15"/>
  <c r="O23" i="15" s="1"/>
  <c r="N22" i="15"/>
  <c r="O22" i="15" s="1"/>
  <c r="N21" i="15"/>
  <c r="O21" i="15" s="1"/>
  <c r="N20" i="15"/>
  <c r="O20" i="15" s="1"/>
  <c r="N19" i="15"/>
  <c r="O19" i="15" s="1"/>
  <c r="N18" i="15"/>
  <c r="O18" i="15" s="1"/>
  <c r="N17" i="15"/>
  <c r="O17" i="15" s="1"/>
  <c r="N16" i="15"/>
  <c r="O16" i="15" s="1"/>
  <c r="N15" i="15"/>
  <c r="O15" i="15" s="1"/>
  <c r="N14" i="15"/>
  <c r="O14" i="15" s="1"/>
  <c r="N13" i="15"/>
  <c r="B15" i="17" s="1"/>
  <c r="N12" i="15"/>
  <c r="O48" i="14"/>
  <c r="N48" i="14"/>
  <c r="O47" i="14"/>
  <c r="N47" i="14"/>
  <c r="C5" i="17" s="1"/>
  <c r="O46" i="14"/>
  <c r="N46" i="14"/>
  <c r="O45" i="14"/>
  <c r="N45" i="14"/>
  <c r="O44" i="14"/>
  <c r="N44" i="14"/>
  <c r="O43" i="14"/>
  <c r="N43" i="14"/>
  <c r="O42" i="14"/>
  <c r="N42" i="14"/>
  <c r="O41" i="14"/>
  <c r="N41" i="14"/>
  <c r="O40" i="14"/>
  <c r="N40" i="14"/>
  <c r="O39" i="14"/>
  <c r="N39" i="14"/>
  <c r="O38" i="14"/>
  <c r="N38" i="14"/>
  <c r="O37" i="14"/>
  <c r="N37" i="14"/>
  <c r="O36" i="14"/>
  <c r="N36" i="14"/>
  <c r="O35" i="14"/>
  <c r="N35" i="14"/>
  <c r="O34" i="14"/>
  <c r="N34" i="14"/>
  <c r="O33" i="14"/>
  <c r="N33" i="14"/>
  <c r="C4" i="17" s="1"/>
  <c r="O32" i="14"/>
  <c r="N32" i="14"/>
  <c r="O31" i="14"/>
  <c r="N31" i="14"/>
  <c r="O30" i="14"/>
  <c r="N30" i="14"/>
  <c r="O29" i="14"/>
  <c r="N29" i="14"/>
  <c r="O28" i="14"/>
  <c r="N28" i="14"/>
  <c r="O27" i="14"/>
  <c r="N27" i="14"/>
  <c r="O26" i="14"/>
  <c r="N26" i="14"/>
  <c r="O25" i="14"/>
  <c r="N25" i="14"/>
  <c r="O24" i="14"/>
  <c r="N24" i="14"/>
  <c r="O23" i="14"/>
  <c r="N23" i="14"/>
  <c r="O22" i="14"/>
  <c r="N22" i="14"/>
  <c r="O21" i="14"/>
  <c r="N21" i="14"/>
  <c r="O20" i="14"/>
  <c r="N20" i="14"/>
  <c r="O19" i="14"/>
  <c r="N19" i="14"/>
  <c r="O18" i="14"/>
  <c r="N18" i="14"/>
  <c r="O17" i="14"/>
  <c r="N17" i="14"/>
  <c r="O16" i="14"/>
  <c r="N16" i="14"/>
  <c r="O15" i="14"/>
  <c r="N15" i="14"/>
  <c r="O14" i="14"/>
  <c r="N14" i="14"/>
  <c r="N13" i="14"/>
  <c r="C3" i="17" s="1"/>
  <c r="N12" i="14"/>
  <c r="O13" i="14" s="1"/>
  <c r="N47" i="13"/>
  <c r="O47" i="13" s="1"/>
  <c r="N46" i="13"/>
  <c r="O46" i="13" s="1"/>
  <c r="N45" i="13"/>
  <c r="O45" i="13" s="1"/>
  <c r="N44" i="13"/>
  <c r="N43" i="13"/>
  <c r="O43" i="13" s="1"/>
  <c r="N42" i="13"/>
  <c r="N41" i="13"/>
  <c r="O41" i="13" s="1"/>
  <c r="N40" i="13"/>
  <c r="N39" i="13"/>
  <c r="O39" i="13" s="1"/>
  <c r="N38" i="13"/>
  <c r="N37" i="13"/>
  <c r="O37" i="13" s="1"/>
  <c r="N36" i="13"/>
  <c r="N35" i="13"/>
  <c r="O35" i="13" s="1"/>
  <c r="N34" i="13"/>
  <c r="N33" i="13"/>
  <c r="O33" i="13" s="1"/>
  <c r="N32" i="13"/>
  <c r="N31" i="13"/>
  <c r="O31" i="13" s="1"/>
  <c r="N30" i="13"/>
  <c r="N29" i="13"/>
  <c r="O29" i="13" s="1"/>
  <c r="N28" i="13"/>
  <c r="N27" i="13"/>
  <c r="O27" i="13" s="1"/>
  <c r="N26" i="13"/>
  <c r="N25" i="13"/>
  <c r="O25" i="13" s="1"/>
  <c r="N24" i="13"/>
  <c r="O23" i="13"/>
  <c r="N23" i="13"/>
  <c r="O22" i="13"/>
  <c r="N22" i="13"/>
  <c r="O21" i="13"/>
  <c r="N21" i="13"/>
  <c r="O20" i="13"/>
  <c r="N20" i="13"/>
  <c r="N19" i="13"/>
  <c r="N18" i="13"/>
  <c r="O19" i="13" s="1"/>
  <c r="N17" i="13"/>
  <c r="O17" i="13" s="1"/>
  <c r="N16" i="13"/>
  <c r="O16" i="13" s="1"/>
  <c r="N15" i="13"/>
  <c r="O15" i="13" s="1"/>
  <c r="N14" i="13"/>
  <c r="O14" i="13" s="1"/>
  <c r="N13" i="13"/>
  <c r="O13" i="13" s="1"/>
  <c r="N12" i="13"/>
  <c r="D3" i="17" s="1"/>
  <c r="O24" i="13" l="1"/>
  <c r="O26" i="13"/>
  <c r="O28" i="13"/>
  <c r="O30" i="13"/>
  <c r="D4" i="17"/>
  <c r="D9" i="17" s="1"/>
  <c r="I9" i="17" s="1"/>
  <c r="O32" i="13"/>
  <c r="O34" i="13"/>
  <c r="O36" i="13"/>
  <c r="O38" i="13"/>
  <c r="O40" i="13"/>
  <c r="O42" i="13"/>
  <c r="O44" i="13"/>
  <c r="C9" i="17"/>
  <c r="D22" i="17" s="1"/>
  <c r="C11" i="17"/>
  <c r="C10" i="17"/>
  <c r="H10" i="17" s="1"/>
  <c r="O18" i="13"/>
  <c r="B3" i="17"/>
  <c r="B5" i="17"/>
  <c r="D5" i="17"/>
  <c r="O13" i="15"/>
  <c r="O33" i="15"/>
  <c r="O47" i="15"/>
  <c r="B4" i="17"/>
  <c r="B9" i="17" s="1"/>
  <c r="G9" i="17" s="1"/>
  <c r="B11" i="17" l="1"/>
  <c r="G11" i="17" s="1"/>
  <c r="B10" i="17"/>
  <c r="G10" i="17" s="1"/>
  <c r="H11" i="17"/>
  <c r="C23" i="17"/>
  <c r="B28" i="18" s="1"/>
  <c r="D11" i="17"/>
  <c r="D10" i="17"/>
  <c r="I10" i="17" s="1"/>
  <c r="H9" i="17"/>
  <c r="C22" i="17"/>
  <c r="I11" i="17" l="1"/>
  <c r="D23" i="17"/>
  <c r="B4"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 i="3"/>
  <c r="A3" i="3"/>
  <c r="E37" i="3" l="1"/>
  <c r="F37" i="3" s="1"/>
  <c r="E36" i="3"/>
  <c r="F36" i="3" s="1"/>
  <c r="E35" i="3"/>
  <c r="F35" i="3" s="1"/>
  <c r="F34" i="3"/>
  <c r="E34" i="3"/>
  <c r="E33" i="3"/>
  <c r="F33" i="3" s="1"/>
  <c r="F32" i="3"/>
  <c r="E32" i="3"/>
  <c r="E31" i="3"/>
  <c r="F31" i="3" s="1"/>
  <c r="F30" i="3"/>
  <c r="E30" i="3"/>
  <c r="E29" i="3"/>
  <c r="F29" i="3" s="1"/>
  <c r="E28" i="3"/>
  <c r="F28" i="3" s="1"/>
  <c r="E27" i="3"/>
  <c r="F27" i="3" s="1"/>
  <c r="F26" i="3"/>
  <c r="E26" i="3"/>
  <c r="E25" i="3"/>
  <c r="F25" i="3" s="1"/>
  <c r="F24" i="3"/>
  <c r="E24" i="3"/>
  <c r="E23" i="3"/>
  <c r="F23" i="3" s="1"/>
  <c r="F22" i="3"/>
  <c r="E22" i="3"/>
  <c r="E21" i="3"/>
  <c r="F21" i="3" s="1"/>
  <c r="F20" i="3"/>
  <c r="E20" i="3"/>
  <c r="E19" i="3"/>
  <c r="F19" i="3" s="1"/>
  <c r="F18" i="3"/>
  <c r="E18" i="3"/>
  <c r="E17" i="3"/>
  <c r="F17" i="3" s="1"/>
  <c r="E16" i="3"/>
  <c r="F16" i="3" s="1"/>
  <c r="E15" i="3"/>
  <c r="F15" i="3" s="1"/>
  <c r="E14" i="3"/>
  <c r="F14" i="3" s="1"/>
  <c r="E13" i="3"/>
  <c r="F13" i="3" s="1"/>
  <c r="E12" i="3"/>
  <c r="F12" i="3" s="1"/>
  <c r="E11" i="3"/>
  <c r="F11" i="3" s="1"/>
  <c r="E10" i="3"/>
  <c r="F10" i="3" s="1"/>
  <c r="F9" i="3"/>
  <c r="E9" i="3"/>
  <c r="F8" i="3"/>
  <c r="E8" i="3"/>
  <c r="E7" i="3"/>
  <c r="F7" i="3" s="1"/>
  <c r="F6" i="3"/>
  <c r="E6" i="3"/>
  <c r="E5" i="3"/>
  <c r="F5" i="3" s="1"/>
  <c r="E4" i="3"/>
  <c r="F4" i="3" s="1"/>
  <c r="E3" i="3"/>
  <c r="F3" i="3" s="1"/>
  <c r="D34" i="1"/>
  <c r="D35" i="1"/>
  <c r="D36" i="1"/>
  <c r="D37" i="1"/>
  <c r="D38" i="1"/>
  <c r="E38" i="1"/>
  <c r="D39" i="1"/>
  <c r="E39" i="1"/>
  <c r="D40" i="1"/>
  <c r="E40" i="1"/>
  <c r="D41" i="1"/>
  <c r="E41" i="1"/>
  <c r="F41" i="1"/>
  <c r="D42" i="1"/>
  <c r="E42" i="1"/>
  <c r="F42" i="1"/>
  <c r="D43" i="1"/>
  <c r="E43" i="1"/>
  <c r="F43" i="1"/>
  <c r="D44" i="1"/>
  <c r="E44" i="1"/>
  <c r="F44" i="1"/>
  <c r="D45" i="1"/>
  <c r="E45" i="1"/>
  <c r="F45" i="1"/>
  <c r="D46" i="1"/>
  <c r="E46" i="1"/>
  <c r="F46" i="1"/>
  <c r="J8" i="3" l="1"/>
  <c r="J5" i="3"/>
  <c r="H8" i="3"/>
  <c r="H14" i="3"/>
  <c r="H17" i="3"/>
  <c r="J17" i="3"/>
  <c r="J14" i="3"/>
  <c r="H5" i="3"/>
</calcChain>
</file>

<file path=xl/sharedStrings.xml><?xml version="1.0" encoding="utf-8"?>
<sst xmlns="http://schemas.openxmlformats.org/spreadsheetml/2006/main" count="195" uniqueCount="114">
  <si>
    <t>Average (rounded to the nearest 0.001)</t>
  </si>
  <si>
    <t>Third quarter total</t>
  </si>
  <si>
    <t>September</t>
  </si>
  <si>
    <t>August</t>
  </si>
  <si>
    <t>July</t>
  </si>
  <si>
    <t>CPI-W for—</t>
  </si>
  <si>
    <t>2015 Q2</t>
  </si>
  <si>
    <t>2015 HALF CPI</t>
  </si>
  <si>
    <t>2014 CPI-w</t>
  </si>
  <si>
    <t>CPI</t>
  </si>
  <si>
    <t>Date</t>
  </si>
  <si>
    <t>http://www.ssa.gov/OACT/COLA/colaseries.html</t>
  </si>
  <si>
    <t>Source: http://www.ssa.gov/news/cola/automatic-cola.htm</t>
  </si>
  <si>
    <t>COLA</t>
  </si>
  <si>
    <t>Year</t>
  </si>
  <si>
    <t>MEDICARE PART B PREMIUM</t>
  </si>
  <si>
    <t>% Change</t>
  </si>
  <si>
    <t>Average 1980-2007</t>
  </si>
  <si>
    <t>Average 2000-2007</t>
  </si>
  <si>
    <t>Average 1980-2014</t>
  </si>
  <si>
    <t>Average 2000-2014</t>
  </si>
  <si>
    <t>MEDICARE PART B</t>
  </si>
  <si>
    <t>Medicare Source: Trustees Report  Figure II.F2 from Clare McFarland</t>
  </si>
  <si>
    <t>2016 with hold-harmless provision</t>
  </si>
  <si>
    <t>2016 without hold-harmless provision</t>
  </si>
  <si>
    <t>CPI-W</t>
  </si>
  <si>
    <t xml:space="preserve">Average Annual Increase </t>
  </si>
  <si>
    <t>Medicare Part B Premium</t>
  </si>
  <si>
    <t>Relative Importance</t>
  </si>
  <si>
    <t>Medical Care Inflation</t>
  </si>
  <si>
    <r>
      <t xml:space="preserve">Figure 1. </t>
    </r>
    <r>
      <rPr>
        <i/>
        <sz val="12"/>
        <color indexed="8"/>
        <rFont val="Times New Roman"/>
        <family val="1"/>
      </rPr>
      <t>Consumer Price Index for Urban Wage Earners and Clerical Workers (CPI-W), July 2013 – September 2015</t>
    </r>
  </si>
  <si>
    <r>
      <t xml:space="preserve">Figure 4. </t>
    </r>
    <r>
      <rPr>
        <i/>
        <sz val="12"/>
        <color theme="1"/>
        <rFont val="Times New Roman"/>
        <family val="1"/>
      </rPr>
      <t>Medicare Part B Premiums 2015, 2016 (Unconstrained), and 2016 Excluding those Held Harmless</t>
    </r>
  </si>
  <si>
    <r>
      <rPr>
        <i/>
        <sz val="11"/>
        <color theme="1"/>
        <rFont val="Times New Roman"/>
        <family val="1"/>
      </rPr>
      <t>Source:</t>
    </r>
    <r>
      <rPr>
        <sz val="11"/>
        <color indexed="8"/>
        <rFont val="Calibri"/>
        <family val="2"/>
        <scheme val="minor"/>
      </rPr>
      <t xml:space="preserve"> </t>
    </r>
    <r>
      <rPr>
        <sz val="11"/>
        <color indexed="8"/>
        <rFont val="Times New Roman"/>
        <family val="1"/>
      </rPr>
      <t>Center for Medicare and Medicaid Services (2015a)</t>
    </r>
  </si>
  <si>
    <r>
      <t xml:space="preserve">Figure 5. </t>
    </r>
    <r>
      <rPr>
        <i/>
        <sz val="12"/>
        <color theme="1"/>
        <rFont val="Times New Roman"/>
        <family val="1"/>
      </rPr>
      <t>Average Social Security Cost-of-Living Adjustment and Annual Increase in Medicare Part B Premium, 1980-2014 and 2000-2014</t>
    </r>
  </si>
  <si>
    <t>CPI - W</t>
  </si>
  <si>
    <t>CPI - E</t>
  </si>
  <si>
    <t>Note: This index benchmark of 100 equals price levels in 1983</t>
  </si>
  <si>
    <r>
      <rPr>
        <i/>
        <sz val="11"/>
        <color indexed="8"/>
        <rFont val="Times New Roman"/>
        <family val="1"/>
      </rPr>
      <t xml:space="preserve">Source: </t>
    </r>
    <r>
      <rPr>
        <sz val="11"/>
        <color indexed="8"/>
        <rFont val="Times New Roman"/>
        <family val="1"/>
      </rPr>
      <t>U.S. Social Security Administration. (2015a, b) and U.S. Bureau of Labor Statistics. (2015a)</t>
    </r>
  </si>
  <si>
    <r>
      <t xml:space="preserve">Figure 2. </t>
    </r>
    <r>
      <rPr>
        <i/>
        <sz val="12"/>
        <color theme="1"/>
        <rFont val="Times New Roman"/>
        <family val="1"/>
      </rPr>
      <t>Social Security Cost-of-Living Adjustment, 1980-2016</t>
    </r>
  </si>
  <si>
    <r>
      <t xml:space="preserve">Sources: </t>
    </r>
    <r>
      <rPr>
        <sz val="11"/>
        <color theme="1"/>
        <rFont val="Times New Roman"/>
        <family val="1"/>
      </rPr>
      <t>U.S. Social Security Administration. (2015a,c)</t>
    </r>
  </si>
  <si>
    <r>
      <t xml:space="preserve">Source: </t>
    </r>
    <r>
      <rPr>
        <sz val="12"/>
        <color indexed="8"/>
        <rFont val="Times New Roman"/>
        <family val="1"/>
      </rPr>
      <t>Center for Medicare and Medicaid Services (2015a); U.S. Bureau of Labor Statistics (2015b)</t>
    </r>
  </si>
  <si>
    <r>
      <t xml:space="preserve">Source: </t>
    </r>
    <r>
      <rPr>
        <sz val="12"/>
        <color indexed="8"/>
        <rFont val="Times New Roman"/>
        <family val="1"/>
      </rPr>
      <t>Authors’ calculations from U.S. Bureau of Labor Statistics (2015 b,c)</t>
    </r>
  </si>
  <si>
    <r>
      <t xml:space="preserve">Figure 7. </t>
    </r>
    <r>
      <rPr>
        <i/>
        <sz val="12"/>
        <color indexed="8"/>
        <rFont val="Times New Roman"/>
        <family val="1"/>
      </rPr>
      <t>Relative Importance of Medical Care in the CPI- W and the CPI-E, 2013</t>
    </r>
  </si>
  <si>
    <r>
      <t>Source:</t>
    </r>
    <r>
      <rPr>
        <sz val="12"/>
        <color indexed="8"/>
        <rFont val="Times New Roman"/>
        <family val="1"/>
      </rPr>
      <t xml:space="preserve"> U.S. Bureau of Labor Statistics (2014 a, b)</t>
    </r>
  </si>
  <si>
    <t>*From 1975 - 1982 the COLA payments from July to December. Pursuiant to the Social Security Amendments of 1983, there was not COLA in July of 1983 and it was instead delayed to 1984</t>
  </si>
  <si>
    <t>* See Note</t>
  </si>
  <si>
    <t>All Items Less Medical Care</t>
  </si>
  <si>
    <t>Medical Care</t>
  </si>
  <si>
    <t>Adjusted - Basket Weights</t>
  </si>
  <si>
    <t>Basket Weights</t>
  </si>
  <si>
    <t>1980-2014</t>
  </si>
  <si>
    <t>2000-2014</t>
  </si>
  <si>
    <t>1980 - 2000</t>
  </si>
  <si>
    <t xml:space="preserve">Annualized </t>
  </si>
  <si>
    <t xml:space="preserve">Total </t>
  </si>
  <si>
    <t>Price Levels</t>
  </si>
  <si>
    <t>CPI- W</t>
  </si>
  <si>
    <r>
      <t xml:space="preserve">Figure 5. </t>
    </r>
    <r>
      <rPr>
        <i/>
        <sz val="12"/>
        <color indexed="8"/>
        <rFont val="Times New Roman"/>
        <family val="1"/>
      </rPr>
      <t>Average Annual Increase in Medicare Part B Premium and in Medical Care Component of CPI-W, 1980-2014</t>
    </r>
  </si>
  <si>
    <t xml:space="preserve">CPI- W Medical Care Component </t>
  </si>
  <si>
    <r>
      <t>Figure 6.</t>
    </r>
    <r>
      <rPr>
        <i/>
        <sz val="12"/>
        <color indexed="8"/>
        <rFont val="Times New Roman"/>
        <family val="1"/>
      </rPr>
      <t xml:space="preserve"> Actual 2014 Relative Expenditure Weight for Medical Care in CPI-W and That Based on Medical Care Inflation 1980-2014</t>
    </r>
  </si>
  <si>
    <t>Expenditure category</t>
  </si>
  <si>
    <t>All items............................................</t>
  </si>
  <si>
    <t>Medical care........................................</t>
  </si>
  <si>
    <t>Medical care commodities...........................</t>
  </si>
  <si>
    <t>Medicinal drugs...................................</t>
  </si>
  <si>
    <t>Prescription drugs...............................</t>
  </si>
  <si>
    <t>Nonprescription drugs............................</t>
  </si>
  <si>
    <t>Medical equipment and supplies....................</t>
  </si>
  <si>
    <t>Medical care services..............................</t>
  </si>
  <si>
    <t>Professional services.............................</t>
  </si>
  <si>
    <t>Physicians' services.............................</t>
  </si>
  <si>
    <t>Dental services..................................</t>
  </si>
  <si>
    <t>Eyeglasses and eye care..........................</t>
  </si>
  <si>
    <t>Services by other medical professionals..........</t>
  </si>
  <si>
    <t>Hospital and related services.....................</t>
  </si>
  <si>
    <t>Hospital services................................</t>
  </si>
  <si>
    <t>Nursing homes and adult day services.............</t>
  </si>
  <si>
    <t>Care of invalids and elderly at home.............</t>
  </si>
  <si>
    <t>Health insurance..................................</t>
  </si>
  <si>
    <t>Source: http://www.bls.gov/cpi/cpiriar.htm</t>
  </si>
  <si>
    <t>Consumer Price Index - Urban Wage Earners and Clerical Workers</t>
  </si>
  <si>
    <t>Original Data Value</t>
  </si>
  <si>
    <t>Series Id:</t>
  </si>
  <si>
    <t>CWSR0000SAM</t>
  </si>
  <si>
    <t>Seasonally Adjusted</t>
  </si>
  <si>
    <t>Area:</t>
  </si>
  <si>
    <t>U.S. city average</t>
  </si>
  <si>
    <t>Item:</t>
  </si>
  <si>
    <t>Medical care</t>
  </si>
  <si>
    <t>Base Period:</t>
  </si>
  <si>
    <t>1982-84=100</t>
  </si>
  <si>
    <t>Years:</t>
  </si>
  <si>
    <t>1980 to 2015</t>
  </si>
  <si>
    <t>Jan</t>
  </si>
  <si>
    <t>Feb</t>
  </si>
  <si>
    <t>Mar</t>
  </si>
  <si>
    <t>Apr</t>
  </si>
  <si>
    <t>May</t>
  </si>
  <si>
    <t>Jun</t>
  </si>
  <si>
    <t>Jul</t>
  </si>
  <si>
    <t>Aug</t>
  </si>
  <si>
    <t>Sep</t>
  </si>
  <si>
    <t>Oct</t>
  </si>
  <si>
    <t>Nov</t>
  </si>
  <si>
    <t>Dec</t>
  </si>
  <si>
    <t>Annual</t>
  </si>
  <si>
    <t>Pct-Chg</t>
  </si>
  <si>
    <t>CWSR0000SA0L5</t>
  </si>
  <si>
    <t>All items  less medical care</t>
  </si>
  <si>
    <t>CWSR0000SA0</t>
  </si>
  <si>
    <t>All items</t>
  </si>
  <si>
    <t>Note: Asterisk indicates no COLA for 2010 and 2011 and none anticipated for 2016</t>
  </si>
  <si>
    <r>
      <t xml:space="preserve">Sources: </t>
    </r>
    <r>
      <rPr>
        <sz val="11"/>
        <color theme="1"/>
        <rFont val="Times New Roman"/>
        <family val="1"/>
      </rPr>
      <t>Centers for Medicare and Medicaid Services (2015a); and U.S. Social Security Administration (2015c)</t>
    </r>
  </si>
  <si>
    <t>* When using these data, please cite the Center for Retirement Research at Boston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</si>
</sst>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00"/>
    <numFmt numFmtId="165" formatCode="0.0%"/>
    <numFmt numFmtId="166" formatCode="0.0"/>
    <numFmt numFmtId="167" formatCode="0.000000000000000%"/>
    <numFmt numFmtId="168" formatCode="0.0000000000000000%"/>
    <numFmt numFmtId="169" formatCode="0.00000000000000%"/>
    <numFmt numFmtId="170" formatCode="0.000"/>
    <numFmt numFmtId="171" formatCode="#0.0"/>
    <numFmt numFmtId="172" formatCode="#0.00"/>
  </numFmts>
  <fonts count="26" x14ac:knownFonts="1">
    <font>
      <sz val="11"/>
      <color indexed="8"/>
      <name val="Calibri"/>
      <family val="2"/>
      <scheme val="minor"/>
    </font>
    <font>
      <sz val="12"/>
      <color theme="1"/>
      <name val="Times New Roman"/>
      <family val="2"/>
    </font>
    <font>
      <sz val="12"/>
      <color theme="1"/>
      <name val="Times New Roman"/>
      <family val="2"/>
    </font>
    <font>
      <sz val="12"/>
      <color theme="1"/>
      <name val="Times New Roman"/>
      <family val="2"/>
    </font>
    <font>
      <sz val="11"/>
      <color indexed="8"/>
      <name val="Calibri"/>
      <family val="2"/>
      <scheme val="minor"/>
    </font>
    <font>
      <sz val="10"/>
      <color indexed="8"/>
      <name val="Arial"/>
      <family val="2"/>
    </font>
    <font>
      <b/>
      <sz val="10"/>
      <color indexed="8"/>
      <name val="Arial"/>
      <family val="2"/>
    </font>
    <font>
      <sz val="11"/>
      <color indexed="8"/>
      <name val="Times New Roman"/>
      <family val="1"/>
    </font>
    <font>
      <sz val="10"/>
      <color rgb="FF333333"/>
      <name val="Arial"/>
      <family val="2"/>
    </font>
    <font>
      <b/>
      <sz val="10"/>
      <color rgb="FF333333"/>
      <name val="Arial"/>
      <family val="2"/>
    </font>
    <font>
      <sz val="12"/>
      <name val="Helv"/>
    </font>
    <font>
      <u/>
      <sz val="12"/>
      <color theme="10"/>
      <name val="Times New Roman"/>
      <family val="2"/>
    </font>
    <font>
      <i/>
      <sz val="12"/>
      <color theme="1"/>
      <name val="Times New Roman"/>
      <family val="1"/>
    </font>
    <font>
      <b/>
      <sz val="12"/>
      <color theme="1"/>
      <name val="Times New Roman"/>
      <family val="1"/>
    </font>
    <font>
      <sz val="10"/>
      <name val="Arial"/>
      <family val="2"/>
    </font>
    <font>
      <sz val="12"/>
      <color theme="1"/>
      <name val="Times New Roman"/>
      <family val="1"/>
    </font>
    <font>
      <sz val="12"/>
      <color indexed="8"/>
      <name val="Times New Roman"/>
      <family val="1"/>
    </font>
    <font>
      <i/>
      <sz val="12"/>
      <color indexed="8"/>
      <name val="Times New Roman"/>
      <family val="1"/>
    </font>
    <font>
      <i/>
      <sz val="11"/>
      <color indexed="8"/>
      <name val="Times New Roman"/>
      <family val="1"/>
    </font>
    <font>
      <sz val="11"/>
      <color theme="1"/>
      <name val="Times New Roman"/>
      <family val="1"/>
    </font>
    <font>
      <i/>
      <sz val="11"/>
      <color theme="1"/>
      <name val="Times New Roman"/>
      <family val="1"/>
    </font>
    <font>
      <b/>
      <sz val="11"/>
      <color indexed="8"/>
      <name val="Times New Roman"/>
      <family val="1"/>
    </font>
    <font>
      <sz val="10"/>
      <color rgb="FF000000"/>
      <name val="Arial Unicode MS"/>
      <family val="2"/>
    </font>
    <font>
      <b/>
      <sz val="10"/>
      <color rgb="FF000000"/>
      <name val="Arial Unicode MS"/>
      <family val="2"/>
    </font>
    <font>
      <b/>
      <sz val="12"/>
      <color indexed="8"/>
      <name val="Arial"/>
      <family val="2"/>
    </font>
    <font>
      <i/>
      <sz val="10"/>
      <color indexed="8"/>
      <name val="Times New Roman"/>
      <family val="1"/>
    </font>
  </fonts>
  <fills count="7">
    <fill>
      <patternFill patternType="none"/>
    </fill>
    <fill>
      <patternFill patternType="gray125"/>
    </fill>
    <fill>
      <patternFill patternType="solid">
        <fgColor rgb="FFFFFFDD"/>
        <bgColor indexed="64"/>
      </patternFill>
    </fill>
    <fill>
      <patternFill patternType="solid">
        <fgColor rgb="FFEEEEEE"/>
        <bgColor indexed="64"/>
      </patternFill>
    </fill>
    <fill>
      <patternFill patternType="solid">
        <fgColor rgb="FFFFFFFF"/>
        <bgColor indexed="64"/>
      </patternFill>
    </fill>
    <fill>
      <patternFill patternType="solid">
        <fgColor indexed="22"/>
        <bgColor indexed="64"/>
      </patternFill>
    </fill>
    <fill>
      <patternFill patternType="solid">
        <fgColor theme="0" tint="-4.9989318521683403E-2"/>
        <bgColor indexed="64"/>
      </patternFill>
    </fill>
  </fills>
  <borders count="8">
    <border>
      <left/>
      <right/>
      <top/>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auto="1"/>
      </bottom>
      <diagonal/>
    </border>
  </borders>
  <cellStyleXfs count="13">
    <xf numFmtId="0" fontId="0" fillId="0" borderId="0"/>
    <xf numFmtId="0" fontId="4" fillId="0" borderId="0"/>
    <xf numFmtId="0" fontId="10" fillId="0" borderId="0"/>
    <xf numFmtId="0" fontId="3" fillId="0" borderId="0"/>
    <xf numFmtId="0" fontId="11"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91">
    <xf numFmtId="0" fontId="0" fillId="0" borderId="0" xfId="0"/>
    <xf numFmtId="164" fontId="5" fillId="0" borderId="0" xfId="0" applyNumberFormat="1" applyFont="1" applyFill="1" applyAlignment="1">
      <alignment horizontal="right"/>
    </xf>
    <xf numFmtId="14" fontId="6" fillId="0" borderId="0" xfId="0" applyNumberFormat="1" applyFont="1" applyFill="1" applyBorder="1" applyAlignment="1">
      <alignment horizontal="center" wrapText="1"/>
    </xf>
    <xf numFmtId="0" fontId="7" fillId="0" borderId="0" xfId="0" applyFont="1"/>
    <xf numFmtId="0" fontId="8" fillId="2" borderId="1"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right"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right" vertical="top" wrapText="1"/>
    </xf>
    <xf numFmtId="0" fontId="8" fillId="4" borderId="1"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6" fillId="0" borderId="0" xfId="0" applyFont="1" applyFill="1" applyAlignment="1">
      <alignment horizontal="left"/>
    </xf>
    <xf numFmtId="0" fontId="3" fillId="0" borderId="0" xfId="3"/>
    <xf numFmtId="0" fontId="11" fillId="0" borderId="0" xfId="4"/>
    <xf numFmtId="0" fontId="13" fillId="0" borderId="0" xfId="3" applyFont="1"/>
    <xf numFmtId="0" fontId="13" fillId="0" borderId="0" xfId="3" applyFont="1" applyAlignment="1">
      <alignment wrapText="1"/>
    </xf>
    <xf numFmtId="0" fontId="15" fillId="0" borderId="0" xfId="3" applyFont="1"/>
    <xf numFmtId="44" fontId="15" fillId="0" borderId="0" xfId="8" applyFont="1" applyAlignment="1">
      <alignment wrapText="1"/>
    </xf>
    <xf numFmtId="165" fontId="15" fillId="0" borderId="0" xfId="9" applyNumberFormat="1" applyFont="1"/>
    <xf numFmtId="0" fontId="16" fillId="0" borderId="0" xfId="0" applyFont="1"/>
    <xf numFmtId="0" fontId="17" fillId="0" borderId="0" xfId="0" applyFont="1"/>
    <xf numFmtId="10" fontId="16" fillId="0" borderId="0" xfId="0" applyNumberFormat="1" applyFont="1"/>
    <xf numFmtId="0" fontId="19" fillId="0" borderId="0" xfId="3" applyFont="1"/>
    <xf numFmtId="0" fontId="20" fillId="0" borderId="0" xfId="3" applyFont="1"/>
    <xf numFmtId="165" fontId="3" fillId="0" borderId="0" xfId="11" applyNumberFormat="1" applyFont="1"/>
    <xf numFmtId="165" fontId="3" fillId="0" borderId="0" xfId="3" applyNumberFormat="1"/>
    <xf numFmtId="0" fontId="2" fillId="0" borderId="0" xfId="3" applyFont="1"/>
    <xf numFmtId="10" fontId="7" fillId="0" borderId="6" xfId="11" applyNumberFormat="1" applyFont="1" applyBorder="1"/>
    <xf numFmtId="166" fontId="7" fillId="0" borderId="6" xfId="12" applyNumberFormat="1" applyFont="1" applyBorder="1"/>
    <xf numFmtId="0" fontId="7" fillId="0" borderId="6" xfId="0" applyFont="1" applyBorder="1"/>
    <xf numFmtId="167" fontId="7" fillId="0" borderId="0" xfId="0" applyNumberFormat="1" applyFont="1"/>
    <xf numFmtId="168" fontId="7" fillId="0" borderId="0" xfId="0" applyNumberFormat="1" applyFont="1"/>
    <xf numFmtId="165" fontId="7" fillId="0" borderId="0" xfId="11" applyNumberFormat="1" applyFont="1" applyBorder="1"/>
    <xf numFmtId="166" fontId="7" fillId="0" borderId="0" xfId="12" applyNumberFormat="1" applyFont="1" applyBorder="1"/>
    <xf numFmtId="0" fontId="7" fillId="0" borderId="0" xfId="0" applyFont="1" applyBorder="1"/>
    <xf numFmtId="169" fontId="7" fillId="0" borderId="0" xfId="0" applyNumberFormat="1" applyFont="1"/>
    <xf numFmtId="10" fontId="7" fillId="0" borderId="5" xfId="0" applyNumberFormat="1" applyFont="1" applyBorder="1"/>
    <xf numFmtId="166" fontId="7" fillId="0" borderId="5" xfId="12" applyNumberFormat="1" applyFont="1" applyBorder="1"/>
    <xf numFmtId="0" fontId="7" fillId="0" borderId="5" xfId="0" applyFont="1" applyBorder="1"/>
    <xf numFmtId="0" fontId="7" fillId="0" borderId="5" xfId="0" applyFont="1" applyBorder="1" applyAlignment="1">
      <alignment vertical="center" wrapText="1"/>
    </xf>
    <xf numFmtId="10" fontId="7" fillId="0" borderId="0" xfId="0" applyNumberFormat="1" applyFont="1" applyBorder="1"/>
    <xf numFmtId="10" fontId="7" fillId="0" borderId="6" xfId="0" applyNumberFormat="1" applyFont="1" applyBorder="1"/>
    <xf numFmtId="0" fontId="7" fillId="0" borderId="4" xfId="0" applyFont="1" applyBorder="1" applyAlignment="1">
      <alignment vertical="center" wrapText="1"/>
    </xf>
    <xf numFmtId="0" fontId="7" fillId="0" borderId="4" xfId="0" applyFont="1" applyBorder="1"/>
    <xf numFmtId="9" fontId="21" fillId="0" borderId="4" xfId="11" applyFont="1" applyBorder="1"/>
    <xf numFmtId="0" fontId="21" fillId="0" borderId="4" xfId="0" applyFont="1" applyBorder="1"/>
    <xf numFmtId="9" fontId="7" fillId="0" borderId="0" xfId="11" applyFont="1" applyBorder="1"/>
    <xf numFmtId="9" fontId="7" fillId="0" borderId="5" xfId="11" applyFont="1" applyBorder="1"/>
    <xf numFmtId="165" fontId="16" fillId="0" borderId="0" xfId="11" applyNumberFormat="1" applyFont="1"/>
    <xf numFmtId="0" fontId="22" fillId="0" borderId="0" xfId="1" applyFont="1" applyAlignment="1">
      <alignment vertical="center"/>
    </xf>
    <xf numFmtId="0" fontId="4" fillId="0" borderId="0" xfId="1"/>
    <xf numFmtId="0" fontId="23" fillId="0" borderId="0" xfId="1" applyFont="1" applyAlignment="1">
      <alignment vertical="center"/>
    </xf>
    <xf numFmtId="0" fontId="22" fillId="0" borderId="0" xfId="0" applyFont="1" applyAlignment="1">
      <alignment vertical="center"/>
    </xf>
    <xf numFmtId="0" fontId="22" fillId="0" borderId="0" xfId="1" applyFont="1" applyAlignment="1">
      <alignment horizontal="left" vertical="center" indent="1"/>
    </xf>
    <xf numFmtId="0" fontId="22" fillId="0" borderId="0" xfId="1" applyFont="1" applyAlignment="1">
      <alignment horizontal="left" vertical="center" indent="2"/>
    </xf>
    <xf numFmtId="0" fontId="22" fillId="0" borderId="0" xfId="1" applyFont="1" applyAlignment="1">
      <alignment horizontal="left" vertical="center" indent="3"/>
    </xf>
    <xf numFmtId="170" fontId="22" fillId="0" borderId="0" xfId="1" applyNumberFormat="1" applyFont="1" applyAlignment="1">
      <alignment horizontal="left" vertical="center" indent="2"/>
    </xf>
    <xf numFmtId="0" fontId="6" fillId="0" borderId="0" xfId="1" applyFont="1" applyFill="1" applyAlignment="1">
      <alignment horizontal="left" vertical="top" wrapText="1"/>
    </xf>
    <xf numFmtId="0" fontId="6" fillId="0" borderId="7" xfId="1" applyFont="1" applyFill="1" applyBorder="1" applyAlignment="1">
      <alignment horizontal="center" wrapText="1"/>
    </xf>
    <xf numFmtId="0" fontId="6" fillId="6" borderId="7" xfId="1" applyFont="1" applyFill="1" applyBorder="1" applyAlignment="1">
      <alignment horizontal="center" wrapText="1"/>
    </xf>
    <xf numFmtId="0" fontId="6" fillId="0" borderId="0" xfId="1" applyFont="1" applyFill="1" applyAlignment="1">
      <alignment horizontal="left"/>
    </xf>
    <xf numFmtId="171" fontId="5" fillId="0" borderId="0" xfId="1" applyNumberFormat="1" applyFont="1" applyFill="1" applyAlignment="1">
      <alignment horizontal="right"/>
    </xf>
    <xf numFmtId="166" fontId="5" fillId="6" borderId="0" xfId="1" applyNumberFormat="1" applyFont="1" applyFill="1"/>
    <xf numFmtId="165" fontId="5" fillId="6" borderId="0" xfId="11" applyNumberFormat="1" applyFont="1" applyFill="1"/>
    <xf numFmtId="164" fontId="5" fillId="0" borderId="0" xfId="1" applyNumberFormat="1" applyFont="1" applyFill="1" applyAlignment="1">
      <alignment horizontal="right"/>
    </xf>
    <xf numFmtId="0" fontId="6" fillId="0" borderId="0" xfId="0" applyFont="1" applyFill="1" applyAlignment="1">
      <alignment horizontal="left" vertical="top" wrapText="1"/>
    </xf>
    <xf numFmtId="0" fontId="6" fillId="0" borderId="7" xfId="0" applyFont="1" applyFill="1" applyBorder="1" applyAlignment="1">
      <alignment horizontal="center" wrapText="1"/>
    </xf>
    <xf numFmtId="172" fontId="5" fillId="0" borderId="0" xfId="0" applyNumberFormat="1" applyFont="1" applyFill="1" applyAlignment="1">
      <alignment horizontal="right"/>
    </xf>
    <xf numFmtId="171" fontId="5" fillId="0" borderId="0" xfId="0" applyNumberFormat="1" applyFont="1" applyFill="1" applyAlignment="1">
      <alignment horizontal="right"/>
    </xf>
    <xf numFmtId="0" fontId="1" fillId="0" borderId="0" xfId="3" applyFont="1"/>
    <xf numFmtId="2" fontId="15" fillId="0" borderId="0" xfId="3" applyNumberFormat="1" applyFont="1"/>
    <xf numFmtId="44" fontId="15" fillId="0" borderId="0" xfId="8" applyFont="1"/>
    <xf numFmtId="165" fontId="7" fillId="0" borderId="0" xfId="9" applyNumberFormat="1" applyFont="1"/>
    <xf numFmtId="44" fontId="7" fillId="0" borderId="0" xfId="8" applyFont="1"/>
    <xf numFmtId="44" fontId="7" fillId="0" borderId="0" xfId="8" applyFont="1" applyFill="1"/>
    <xf numFmtId="44" fontId="7" fillId="5" borderId="0" xfId="8" applyFont="1" applyFill="1"/>
    <xf numFmtId="0" fontId="5" fillId="0" borderId="0" xfId="1" applyFont="1" applyFill="1" applyAlignment="1">
      <alignment horizontal="left" vertical="top" wrapText="1"/>
    </xf>
    <xf numFmtId="0" fontId="4" fillId="0" borderId="0" xfId="1"/>
    <xf numFmtId="0" fontId="5" fillId="0" borderId="0" xfId="1" applyFont="1" applyFill="1" applyAlignment="1">
      <alignment horizontal="left"/>
    </xf>
    <xf numFmtId="0" fontId="24" fillId="0" borderId="0" xfId="1" applyFont="1" applyFill="1" applyAlignment="1">
      <alignment horizontal="left"/>
    </xf>
    <xf numFmtId="0" fontId="6" fillId="0" borderId="0" xfId="1" applyFont="1" applyFill="1" applyAlignment="1">
      <alignment horizontal="left" vertical="top" wrapText="1"/>
    </xf>
    <xf numFmtId="0" fontId="5" fillId="0" borderId="0" xfId="0" applyFont="1" applyFill="1" applyAlignment="1">
      <alignment horizontal="left" vertical="top" wrapText="1"/>
    </xf>
    <xf numFmtId="0" fontId="0" fillId="0" borderId="0" xfId="0"/>
    <xf numFmtId="0" fontId="5" fillId="0" borderId="0" xfId="0" applyFont="1" applyFill="1" applyAlignment="1">
      <alignment horizontal="left"/>
    </xf>
    <xf numFmtId="0" fontId="24" fillId="0" borderId="0" xfId="0" applyFont="1" applyFill="1" applyAlignment="1">
      <alignment horizontal="left"/>
    </xf>
    <xf numFmtId="0" fontId="6" fillId="0" borderId="0" xfId="0" applyFont="1" applyFill="1" applyAlignment="1">
      <alignment horizontal="left" vertical="top" wrapText="1"/>
    </xf>
    <xf numFmtId="0" fontId="7" fillId="0" borderId="4" xfId="0" applyFont="1" applyBorder="1" applyAlignment="1">
      <alignment horizontal="center"/>
    </xf>
    <xf numFmtId="166" fontId="7" fillId="0" borderId="4" xfId="12" applyNumberFormat="1" applyFont="1" applyBorder="1" applyAlignment="1">
      <alignment horizont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5" fillId="0" borderId="0" xfId="0" applyFont="1"/>
  </cellXfs>
  <cellStyles count="13">
    <cellStyle name="Comma 2" xfId="5"/>
    <cellStyle name="Currency" xfId="12" builtinId="4"/>
    <cellStyle name="Currency 2" xfId="6"/>
    <cellStyle name="Currency 3" xfId="8"/>
    <cellStyle name="Hyperlink" xfId="4" builtinId="8"/>
    <cellStyle name="Normal" xfId="0" builtinId="0"/>
    <cellStyle name="Normal 2" xfId="1"/>
    <cellStyle name="Normal 3" xfId="2"/>
    <cellStyle name="Normal 4" xfId="3"/>
    <cellStyle name="Percent" xfId="11" builtinId="5"/>
    <cellStyle name="Percent 2" xfId="7"/>
    <cellStyle name="Percent 3" xfId="9"/>
    <cellStyle name="Percent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spPr>
            <a:ln w="19050">
              <a:solidFill>
                <a:srgbClr val="800000"/>
              </a:solidFill>
              <a:prstDash val="sysDash"/>
            </a:ln>
          </c:spPr>
          <c:marker>
            <c:symbol val="none"/>
          </c:marker>
          <c:val>
            <c:numRef>
              <c:f>'Figure 1'!$C$20:$C$46</c:f>
              <c:numCache>
                <c:formatCode>#0.000</c:formatCode>
                <c:ptCount val="27"/>
                <c:pt idx="24">
                  <c:v>233.804</c:v>
                </c:pt>
                <c:pt idx="25">
                  <c:v>233.804</c:v>
                </c:pt>
                <c:pt idx="26">
                  <c:v>233.804</c:v>
                </c:pt>
              </c:numCache>
            </c:numRef>
          </c:val>
          <c:smooth val="0"/>
        </c:ser>
        <c:ser>
          <c:idx val="0"/>
          <c:order val="1"/>
          <c:tx>
            <c:strRef>
              <c:f>'Figure 1'!$B$1</c:f>
              <c:strCache>
                <c:ptCount val="1"/>
                <c:pt idx="0">
                  <c:v>CPI</c:v>
                </c:pt>
              </c:strCache>
            </c:strRef>
          </c:tx>
          <c:spPr>
            <a:ln w="19050">
              <a:solidFill>
                <a:srgbClr val="800000"/>
              </a:solidFill>
            </a:ln>
          </c:spPr>
          <c:marker>
            <c:symbol val="none"/>
          </c:marker>
          <c:cat>
            <c:numRef>
              <c:f>'Figure 1'!$A$20:$A$46</c:f>
              <c:numCache>
                <c:formatCode>m/d/yyyy</c:formatCode>
                <c:ptCount val="27"/>
                <c:pt idx="0">
                  <c:v>41456</c:v>
                </c:pt>
                <c:pt idx="1">
                  <c:v>41487</c:v>
                </c:pt>
                <c:pt idx="2">
                  <c:v>41518</c:v>
                </c:pt>
                <c:pt idx="3">
                  <c:v>41548</c:v>
                </c:pt>
                <c:pt idx="4">
                  <c:v>41579</c:v>
                </c:pt>
                <c:pt idx="5">
                  <c:v>41609</c:v>
                </c:pt>
                <c:pt idx="6">
                  <c:v>41640</c:v>
                </c:pt>
                <c:pt idx="7">
                  <c:v>41671</c:v>
                </c:pt>
                <c:pt idx="8">
                  <c:v>41699</c:v>
                </c:pt>
                <c:pt idx="9">
                  <c:v>41730</c:v>
                </c:pt>
                <c:pt idx="10">
                  <c:v>41760</c:v>
                </c:pt>
                <c:pt idx="11">
                  <c:v>41791</c:v>
                </c:pt>
                <c:pt idx="12">
                  <c:v>41821</c:v>
                </c:pt>
                <c:pt idx="13">
                  <c:v>41852</c:v>
                </c:pt>
                <c:pt idx="14">
                  <c:v>41883</c:v>
                </c:pt>
                <c:pt idx="15">
                  <c:v>41913</c:v>
                </c:pt>
                <c:pt idx="16">
                  <c:v>41944</c:v>
                </c:pt>
                <c:pt idx="17">
                  <c:v>41974</c:v>
                </c:pt>
                <c:pt idx="18">
                  <c:v>42005</c:v>
                </c:pt>
                <c:pt idx="19">
                  <c:v>42036</c:v>
                </c:pt>
                <c:pt idx="20">
                  <c:v>42064</c:v>
                </c:pt>
                <c:pt idx="21">
                  <c:v>42095</c:v>
                </c:pt>
                <c:pt idx="22">
                  <c:v>42125</c:v>
                </c:pt>
                <c:pt idx="23">
                  <c:v>42156</c:v>
                </c:pt>
                <c:pt idx="24">
                  <c:v>42186</c:v>
                </c:pt>
                <c:pt idx="25">
                  <c:v>42217</c:v>
                </c:pt>
                <c:pt idx="26">
                  <c:v>42248</c:v>
                </c:pt>
              </c:numCache>
            </c:numRef>
          </c:cat>
          <c:val>
            <c:numRef>
              <c:f>'Figure 1'!$B$20:$B$46</c:f>
              <c:numCache>
                <c:formatCode>#0.000</c:formatCode>
                <c:ptCount val="27"/>
                <c:pt idx="0">
                  <c:v>230.084</c:v>
                </c:pt>
                <c:pt idx="1">
                  <c:v>230.35900000000001</c:v>
                </c:pt>
                <c:pt idx="2">
                  <c:v>230.53700000000001</c:v>
                </c:pt>
                <c:pt idx="3">
                  <c:v>229.73500000000001</c:v>
                </c:pt>
                <c:pt idx="4">
                  <c:v>229.13300000000001</c:v>
                </c:pt>
                <c:pt idx="5">
                  <c:v>229.17400000000001</c:v>
                </c:pt>
                <c:pt idx="6">
                  <c:v>230.04</c:v>
                </c:pt>
                <c:pt idx="7">
                  <c:v>230.87100000000001</c:v>
                </c:pt>
                <c:pt idx="8">
                  <c:v>232.56</c:v>
                </c:pt>
                <c:pt idx="9">
                  <c:v>233.44300000000001</c:v>
                </c:pt>
                <c:pt idx="10">
                  <c:v>234.21600000000001</c:v>
                </c:pt>
                <c:pt idx="11">
                  <c:v>234.702</c:v>
                </c:pt>
                <c:pt idx="12">
                  <c:v>234.52500000000001</c:v>
                </c:pt>
                <c:pt idx="13">
                  <c:v>234.03</c:v>
                </c:pt>
                <c:pt idx="14">
                  <c:v>234.17</c:v>
                </c:pt>
                <c:pt idx="15">
                  <c:v>233.22900000000001</c:v>
                </c:pt>
                <c:pt idx="16">
                  <c:v>231.55099999999999</c:v>
                </c:pt>
                <c:pt idx="17">
                  <c:v>229.90899999999999</c:v>
                </c:pt>
                <c:pt idx="18">
                  <c:v>228.29400000000001</c:v>
                </c:pt>
                <c:pt idx="19">
                  <c:v>229.42099999999999</c:v>
                </c:pt>
                <c:pt idx="20">
                  <c:v>231.05500000000001</c:v>
                </c:pt>
                <c:pt idx="21">
                  <c:v>231.52</c:v>
                </c:pt>
                <c:pt idx="22">
                  <c:v>232.90799999999999</c:v>
                </c:pt>
                <c:pt idx="23">
                  <c:v>233.804</c:v>
                </c:pt>
                <c:pt idx="24">
                  <c:v>233.80600000000001</c:v>
                </c:pt>
              </c:numCache>
            </c:numRef>
          </c:val>
          <c:smooth val="0"/>
        </c:ser>
        <c:ser>
          <c:idx val="1"/>
          <c:order val="2"/>
          <c:tx>
            <c:v>2014 Q3 CPI-W</c:v>
          </c:tx>
          <c:spPr>
            <a:ln w="19050">
              <a:solidFill>
                <a:sysClr val="windowText" lastClr="000000"/>
              </a:solidFill>
              <a:prstDash val="sysDash"/>
            </a:ln>
          </c:spPr>
          <c:marker>
            <c:symbol val="none"/>
          </c:marker>
          <c:dLbls>
            <c:dLbl>
              <c:idx val="14"/>
              <c:layout>
                <c:manualLayout>
                  <c:x val="2.7777777777777779E-3"/>
                  <c:y val="-5.1587301587301584E-2"/>
                </c:manualLayout>
              </c:layout>
              <c:showLegendKey val="0"/>
              <c:showVal val="0"/>
              <c:showCatName val="0"/>
              <c:showSerName val="1"/>
              <c:showPercent val="0"/>
              <c:showBubbleSize val="0"/>
            </c:dLbl>
            <c:showLegendKey val="0"/>
            <c:showVal val="0"/>
            <c:showCatName val="0"/>
            <c:showSerName val="0"/>
            <c:showPercent val="0"/>
            <c:showBubbleSize val="0"/>
          </c:dLbls>
          <c:cat>
            <c:numRef>
              <c:f>'Figure 1'!$A$20:$A$46</c:f>
              <c:numCache>
                <c:formatCode>m/d/yyyy</c:formatCode>
                <c:ptCount val="27"/>
                <c:pt idx="0">
                  <c:v>41456</c:v>
                </c:pt>
                <c:pt idx="1">
                  <c:v>41487</c:v>
                </c:pt>
                <c:pt idx="2">
                  <c:v>41518</c:v>
                </c:pt>
                <c:pt idx="3">
                  <c:v>41548</c:v>
                </c:pt>
                <c:pt idx="4">
                  <c:v>41579</c:v>
                </c:pt>
                <c:pt idx="5">
                  <c:v>41609</c:v>
                </c:pt>
                <c:pt idx="6">
                  <c:v>41640</c:v>
                </c:pt>
                <c:pt idx="7">
                  <c:v>41671</c:v>
                </c:pt>
                <c:pt idx="8">
                  <c:v>41699</c:v>
                </c:pt>
                <c:pt idx="9">
                  <c:v>41730</c:v>
                </c:pt>
                <c:pt idx="10">
                  <c:v>41760</c:v>
                </c:pt>
                <c:pt idx="11">
                  <c:v>41791</c:v>
                </c:pt>
                <c:pt idx="12">
                  <c:v>41821</c:v>
                </c:pt>
                <c:pt idx="13">
                  <c:v>41852</c:v>
                </c:pt>
                <c:pt idx="14">
                  <c:v>41883</c:v>
                </c:pt>
                <c:pt idx="15">
                  <c:v>41913</c:v>
                </c:pt>
                <c:pt idx="16">
                  <c:v>41944</c:v>
                </c:pt>
                <c:pt idx="17">
                  <c:v>41974</c:v>
                </c:pt>
                <c:pt idx="18">
                  <c:v>42005</c:v>
                </c:pt>
                <c:pt idx="19">
                  <c:v>42036</c:v>
                </c:pt>
                <c:pt idx="20">
                  <c:v>42064</c:v>
                </c:pt>
                <c:pt idx="21">
                  <c:v>42095</c:v>
                </c:pt>
                <c:pt idx="22">
                  <c:v>42125</c:v>
                </c:pt>
                <c:pt idx="23">
                  <c:v>42156</c:v>
                </c:pt>
                <c:pt idx="24">
                  <c:v>42186</c:v>
                </c:pt>
                <c:pt idx="25">
                  <c:v>42217</c:v>
                </c:pt>
                <c:pt idx="26">
                  <c:v>42248</c:v>
                </c:pt>
              </c:numCache>
            </c:numRef>
          </c:cat>
          <c:val>
            <c:numRef>
              <c:f>'Figure 1'!$D$20:$D$46</c:f>
              <c:numCache>
                <c:formatCode>#0.000</c:formatCode>
                <c:ptCount val="27"/>
                <c:pt idx="14">
                  <c:v>234.24199999999999</c:v>
                </c:pt>
                <c:pt idx="15">
                  <c:v>234.24199999999999</c:v>
                </c:pt>
                <c:pt idx="16">
                  <c:v>234.24199999999999</c:v>
                </c:pt>
                <c:pt idx="17">
                  <c:v>234.24199999999999</c:v>
                </c:pt>
                <c:pt idx="18">
                  <c:v>234.24199999999999</c:v>
                </c:pt>
                <c:pt idx="19">
                  <c:v>234.24199999999999</c:v>
                </c:pt>
                <c:pt idx="20">
                  <c:v>234.24199999999999</c:v>
                </c:pt>
                <c:pt idx="21">
                  <c:v>234.24199999999999</c:v>
                </c:pt>
                <c:pt idx="22">
                  <c:v>234.24199999999999</c:v>
                </c:pt>
                <c:pt idx="23">
                  <c:v>234.24199999999999</c:v>
                </c:pt>
                <c:pt idx="24">
                  <c:v>234.24199999999999</c:v>
                </c:pt>
                <c:pt idx="25">
                  <c:v>234.24199999999999</c:v>
                </c:pt>
                <c:pt idx="26">
                  <c:v>234.24199999999999</c:v>
                </c:pt>
              </c:numCache>
            </c:numRef>
          </c:val>
          <c:smooth val="0"/>
        </c:ser>
        <c:dLbls>
          <c:showLegendKey val="0"/>
          <c:showVal val="0"/>
          <c:showCatName val="0"/>
          <c:showSerName val="0"/>
          <c:showPercent val="0"/>
          <c:showBubbleSize val="0"/>
        </c:dLbls>
        <c:marker val="1"/>
        <c:smooth val="0"/>
        <c:axId val="175499136"/>
        <c:axId val="219074944"/>
      </c:lineChart>
      <c:catAx>
        <c:axId val="175499136"/>
        <c:scaling>
          <c:orientation val="minMax"/>
        </c:scaling>
        <c:delete val="0"/>
        <c:axPos val="b"/>
        <c:numFmt formatCode="[$-409]mmm\-yy;@" sourceLinked="0"/>
        <c:majorTickMark val="out"/>
        <c:minorTickMark val="none"/>
        <c:tickLblPos val="nextTo"/>
        <c:crossAx val="219074944"/>
        <c:crosses val="autoZero"/>
        <c:auto val="1"/>
        <c:lblAlgn val="ctr"/>
        <c:lblOffset val="100"/>
        <c:tickLblSkip val="2"/>
        <c:tickMarkSkip val="2"/>
        <c:noMultiLvlLbl val="1"/>
      </c:catAx>
      <c:valAx>
        <c:axId val="219074944"/>
        <c:scaling>
          <c:orientation val="minMax"/>
          <c:min val="220"/>
        </c:scaling>
        <c:delete val="0"/>
        <c:axPos val="l"/>
        <c:majorGridlines/>
        <c:numFmt formatCode="#,##0" sourceLinked="0"/>
        <c:majorTickMark val="out"/>
        <c:minorTickMark val="none"/>
        <c:tickLblPos val="nextTo"/>
        <c:crossAx val="175499136"/>
        <c:crosses val="autoZero"/>
        <c:crossBetween val="between"/>
        <c:majorUnit val="5"/>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800000"/>
            </a:solidFill>
            <a:ln w="3175">
              <a:solidFill>
                <a:srgbClr val="800000"/>
              </a:solidFill>
            </a:ln>
          </c:spPr>
          <c:invertIfNegative val="0"/>
          <c:cat>
            <c:numRef>
              <c:f>'Figure 2'!$A$2:$A$36</c:f>
              <c:numCache>
                <c:formatCode>General</c:formatCode>
                <c:ptCount val="35"/>
                <c:pt idx="0">
                  <c:v>1980</c:v>
                </c:pt>
                <c:pt idx="1">
                  <c:v>1981</c:v>
                </c:pt>
                <c:pt idx="2">
                  <c:v>1982</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'Figure 2'!$B$2:$B$36</c:f>
              <c:numCache>
                <c:formatCode>0.0%</c:formatCode>
                <c:ptCount val="35"/>
                <c:pt idx="0">
                  <c:v>0.14299999999999999</c:v>
                </c:pt>
                <c:pt idx="1">
                  <c:v>0.112</c:v>
                </c:pt>
                <c:pt idx="2">
                  <c:v>7.3999999999999996E-2</c:v>
                </c:pt>
                <c:pt idx="3">
                  <c:v>3.5000000000000003E-2</c:v>
                </c:pt>
                <c:pt idx="4">
                  <c:v>3.5000000000000003E-2</c:v>
                </c:pt>
                <c:pt idx="5">
                  <c:v>3.1E-2</c:v>
                </c:pt>
                <c:pt idx="6">
                  <c:v>1.2999999999999999E-2</c:v>
                </c:pt>
                <c:pt idx="7">
                  <c:v>4.2000000000000003E-2</c:v>
                </c:pt>
                <c:pt idx="8">
                  <c:v>0.04</c:v>
                </c:pt>
                <c:pt idx="9">
                  <c:v>4.7E-2</c:v>
                </c:pt>
                <c:pt idx="10">
                  <c:v>5.3999999999999999E-2</c:v>
                </c:pt>
                <c:pt idx="11">
                  <c:v>3.6999999999999998E-2</c:v>
                </c:pt>
                <c:pt idx="12">
                  <c:v>0.03</c:v>
                </c:pt>
                <c:pt idx="13">
                  <c:v>2.5999999999999999E-2</c:v>
                </c:pt>
                <c:pt idx="14">
                  <c:v>2.8000000000000001E-2</c:v>
                </c:pt>
                <c:pt idx="15">
                  <c:v>2.5999999999999999E-2</c:v>
                </c:pt>
                <c:pt idx="16">
                  <c:v>2.9000000000000001E-2</c:v>
                </c:pt>
                <c:pt idx="17">
                  <c:v>2.1000000000000001E-2</c:v>
                </c:pt>
                <c:pt idx="18">
                  <c:v>1.2999999999999999E-2</c:v>
                </c:pt>
                <c:pt idx="19">
                  <c:v>2.5000000000000001E-2</c:v>
                </c:pt>
                <c:pt idx="20">
                  <c:v>3.5000000000000003E-2</c:v>
                </c:pt>
                <c:pt idx="21">
                  <c:v>2.5999999999999999E-2</c:v>
                </c:pt>
                <c:pt idx="22">
                  <c:v>1.4E-2</c:v>
                </c:pt>
                <c:pt idx="23">
                  <c:v>2.1000000000000001E-2</c:v>
                </c:pt>
                <c:pt idx="24">
                  <c:v>2.7E-2</c:v>
                </c:pt>
                <c:pt idx="25">
                  <c:v>4.1000000000000002E-2</c:v>
                </c:pt>
                <c:pt idx="26">
                  <c:v>3.3000000000000002E-2</c:v>
                </c:pt>
                <c:pt idx="27">
                  <c:v>2.3E-2</c:v>
                </c:pt>
                <c:pt idx="28">
                  <c:v>5.8000000000000003E-2</c:v>
                </c:pt>
                <c:pt idx="29">
                  <c:v>0</c:v>
                </c:pt>
                <c:pt idx="30">
                  <c:v>0</c:v>
                </c:pt>
                <c:pt idx="31">
                  <c:v>3.5999999999999997E-2</c:v>
                </c:pt>
                <c:pt idx="32">
                  <c:v>1.7000000000000001E-2</c:v>
                </c:pt>
                <c:pt idx="33">
                  <c:v>1.4999999999999999E-2</c:v>
                </c:pt>
                <c:pt idx="34">
                  <c:v>1.7000000000000001E-2</c:v>
                </c:pt>
              </c:numCache>
            </c:numRef>
          </c:val>
        </c:ser>
        <c:dLbls>
          <c:showLegendKey val="0"/>
          <c:showVal val="0"/>
          <c:showCatName val="0"/>
          <c:showSerName val="0"/>
          <c:showPercent val="0"/>
          <c:showBubbleSize val="0"/>
        </c:dLbls>
        <c:gapWidth val="150"/>
        <c:overlap val="100"/>
        <c:axId val="164807424"/>
        <c:axId val="164808960"/>
      </c:barChart>
      <c:catAx>
        <c:axId val="164807424"/>
        <c:scaling>
          <c:orientation val="minMax"/>
        </c:scaling>
        <c:delete val="0"/>
        <c:axPos val="b"/>
        <c:numFmt formatCode="General" sourceLinked="1"/>
        <c:majorTickMark val="out"/>
        <c:minorTickMark val="none"/>
        <c:tickLblPos val="nextTo"/>
        <c:crossAx val="164808960"/>
        <c:crosses val="autoZero"/>
        <c:auto val="1"/>
        <c:lblAlgn val="ctr"/>
        <c:lblOffset val="100"/>
        <c:tickLblSkip val="5"/>
        <c:tickMarkSkip val="5"/>
        <c:noMultiLvlLbl val="0"/>
      </c:catAx>
      <c:valAx>
        <c:axId val="164808960"/>
        <c:scaling>
          <c:orientation val="minMax"/>
        </c:scaling>
        <c:delete val="0"/>
        <c:axPos val="l"/>
        <c:majorGridlines>
          <c:spPr>
            <a:ln w="3175">
              <a:solidFill>
                <a:srgbClr val="7F7F7F"/>
              </a:solidFill>
            </a:ln>
          </c:spPr>
        </c:majorGridlines>
        <c:numFmt formatCode="0%" sourceLinked="0"/>
        <c:majorTickMark val="out"/>
        <c:minorTickMark val="none"/>
        <c:tickLblPos val="nextTo"/>
        <c:crossAx val="164807424"/>
        <c:crosses val="autoZero"/>
        <c:crossBetween val="between"/>
        <c:majorUnit val="4.0000000000000008E-2"/>
      </c:valAx>
      <c:spPr>
        <a:ln>
          <a:no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800000"/>
            </a:solidFill>
            <a:ln w="3175">
              <a:solidFill>
                <a:srgbClr val="800000"/>
              </a:solidFill>
            </a:ln>
          </c:spPr>
          <c:invertIfNegative val="0"/>
          <c:cat>
            <c:numRef>
              <c:f>'Figure 2'!$A$2:$A$37</c:f>
              <c:numCache>
                <c:formatCode>General</c:formatCode>
                <c:ptCount val="36"/>
                <c:pt idx="0">
                  <c:v>1980</c:v>
                </c:pt>
                <c:pt idx="1">
                  <c:v>1981</c:v>
                </c:pt>
                <c:pt idx="2">
                  <c:v>1982</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'Figure 2'!$B$2:$B$37</c:f>
              <c:numCache>
                <c:formatCode>0.0%</c:formatCode>
                <c:ptCount val="36"/>
                <c:pt idx="0">
                  <c:v>0.14299999999999999</c:v>
                </c:pt>
                <c:pt idx="1">
                  <c:v>0.112</c:v>
                </c:pt>
                <c:pt idx="2">
                  <c:v>7.3999999999999996E-2</c:v>
                </c:pt>
                <c:pt idx="3">
                  <c:v>3.5000000000000003E-2</c:v>
                </c:pt>
                <c:pt idx="4">
                  <c:v>3.5000000000000003E-2</c:v>
                </c:pt>
                <c:pt idx="5">
                  <c:v>3.1E-2</c:v>
                </c:pt>
                <c:pt idx="6">
                  <c:v>1.2999999999999999E-2</c:v>
                </c:pt>
                <c:pt idx="7">
                  <c:v>4.2000000000000003E-2</c:v>
                </c:pt>
                <c:pt idx="8">
                  <c:v>0.04</c:v>
                </c:pt>
                <c:pt idx="9">
                  <c:v>4.7E-2</c:v>
                </c:pt>
                <c:pt idx="10">
                  <c:v>5.3999999999999999E-2</c:v>
                </c:pt>
                <c:pt idx="11">
                  <c:v>3.6999999999999998E-2</c:v>
                </c:pt>
                <c:pt idx="12">
                  <c:v>0.03</c:v>
                </c:pt>
                <c:pt idx="13">
                  <c:v>2.5999999999999999E-2</c:v>
                </c:pt>
                <c:pt idx="14">
                  <c:v>2.8000000000000001E-2</c:v>
                </c:pt>
                <c:pt idx="15">
                  <c:v>2.5999999999999999E-2</c:v>
                </c:pt>
                <c:pt idx="16">
                  <c:v>2.9000000000000001E-2</c:v>
                </c:pt>
                <c:pt idx="17">
                  <c:v>2.1000000000000001E-2</c:v>
                </c:pt>
                <c:pt idx="18">
                  <c:v>1.2999999999999999E-2</c:v>
                </c:pt>
                <c:pt idx="19">
                  <c:v>2.5000000000000001E-2</c:v>
                </c:pt>
                <c:pt idx="20">
                  <c:v>3.5000000000000003E-2</c:v>
                </c:pt>
                <c:pt idx="21">
                  <c:v>2.5999999999999999E-2</c:v>
                </c:pt>
                <c:pt idx="22">
                  <c:v>1.4E-2</c:v>
                </c:pt>
                <c:pt idx="23">
                  <c:v>2.1000000000000001E-2</c:v>
                </c:pt>
                <c:pt idx="24">
                  <c:v>2.7E-2</c:v>
                </c:pt>
                <c:pt idx="25">
                  <c:v>4.1000000000000002E-2</c:v>
                </c:pt>
                <c:pt idx="26">
                  <c:v>3.3000000000000002E-2</c:v>
                </c:pt>
                <c:pt idx="27">
                  <c:v>2.3E-2</c:v>
                </c:pt>
                <c:pt idx="28">
                  <c:v>5.8000000000000003E-2</c:v>
                </c:pt>
                <c:pt idx="29">
                  <c:v>0</c:v>
                </c:pt>
                <c:pt idx="30">
                  <c:v>0</c:v>
                </c:pt>
                <c:pt idx="31">
                  <c:v>3.5999999999999997E-2</c:v>
                </c:pt>
                <c:pt idx="32">
                  <c:v>1.7000000000000001E-2</c:v>
                </c:pt>
                <c:pt idx="33">
                  <c:v>1.4999999999999999E-2</c:v>
                </c:pt>
                <c:pt idx="34">
                  <c:v>1.7000000000000001E-2</c:v>
                </c:pt>
                <c:pt idx="35">
                  <c:v>0</c:v>
                </c:pt>
              </c:numCache>
            </c:numRef>
          </c:val>
        </c:ser>
        <c:dLbls>
          <c:showLegendKey val="0"/>
          <c:showVal val="0"/>
          <c:showCatName val="0"/>
          <c:showSerName val="0"/>
          <c:showPercent val="0"/>
          <c:showBubbleSize val="0"/>
        </c:dLbls>
        <c:gapWidth val="150"/>
        <c:overlap val="100"/>
        <c:axId val="164832768"/>
        <c:axId val="164834304"/>
      </c:barChart>
      <c:catAx>
        <c:axId val="164832768"/>
        <c:scaling>
          <c:orientation val="minMax"/>
        </c:scaling>
        <c:delete val="0"/>
        <c:axPos val="b"/>
        <c:numFmt formatCode="General" sourceLinked="1"/>
        <c:majorTickMark val="out"/>
        <c:minorTickMark val="none"/>
        <c:tickLblPos val="nextTo"/>
        <c:crossAx val="164834304"/>
        <c:crosses val="autoZero"/>
        <c:auto val="1"/>
        <c:lblAlgn val="ctr"/>
        <c:lblOffset val="100"/>
        <c:tickLblSkip val="5"/>
        <c:tickMarkSkip val="5"/>
        <c:noMultiLvlLbl val="0"/>
      </c:catAx>
      <c:valAx>
        <c:axId val="164834304"/>
        <c:scaling>
          <c:orientation val="minMax"/>
        </c:scaling>
        <c:delete val="0"/>
        <c:axPos val="l"/>
        <c:majorGridlines>
          <c:spPr>
            <a:ln w="3175">
              <a:solidFill>
                <a:srgbClr val="7F7F7F"/>
              </a:solidFill>
            </a:ln>
          </c:spPr>
        </c:majorGridlines>
        <c:numFmt formatCode="0%" sourceLinked="0"/>
        <c:majorTickMark val="out"/>
        <c:minorTickMark val="none"/>
        <c:tickLblPos val="nextTo"/>
        <c:crossAx val="164832768"/>
        <c:crosses val="autoZero"/>
        <c:crossBetween val="between"/>
        <c:majorUnit val="4.0000000000000008E-2"/>
      </c:valAx>
      <c:spPr>
        <a:ln>
          <a:no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c:spPr>
          <c:invertIfNegative val="0"/>
          <c:dLbls>
            <c:numFmt formatCode="&quot;$&quot;#,##0.00" sourceLinked="0"/>
            <c:showLegendKey val="0"/>
            <c:showVal val="1"/>
            <c:showCatName val="0"/>
            <c:showSerName val="0"/>
            <c:showPercent val="0"/>
            <c:showBubbleSize val="0"/>
            <c:showLeaderLines val="0"/>
          </c:dLbls>
          <c:cat>
            <c:strRef>
              <c:f>'Figure 3'!$A$1:$A$3</c:f>
              <c:strCache>
                <c:ptCount val="3"/>
                <c:pt idx="0">
                  <c:v>2015</c:v>
                </c:pt>
                <c:pt idx="1">
                  <c:v>2016 without hold-harmless provision</c:v>
                </c:pt>
                <c:pt idx="2">
                  <c:v>2016 with hold-harmless provision</c:v>
                </c:pt>
              </c:strCache>
            </c:strRef>
          </c:cat>
          <c:val>
            <c:numRef>
              <c:f>'Figure 3'!$B$1:$B$3</c:f>
              <c:numCache>
                <c:formatCode>General</c:formatCode>
                <c:ptCount val="3"/>
                <c:pt idx="0">
                  <c:v>104.9</c:v>
                </c:pt>
                <c:pt idx="1">
                  <c:v>120.7</c:v>
                </c:pt>
                <c:pt idx="2">
                  <c:v>159.30000000000001</c:v>
                </c:pt>
              </c:numCache>
            </c:numRef>
          </c:val>
        </c:ser>
        <c:dLbls>
          <c:showLegendKey val="0"/>
          <c:showVal val="0"/>
          <c:showCatName val="0"/>
          <c:showSerName val="0"/>
          <c:showPercent val="0"/>
          <c:showBubbleSize val="0"/>
        </c:dLbls>
        <c:gapWidth val="150"/>
        <c:axId val="165149696"/>
        <c:axId val="165159680"/>
      </c:barChart>
      <c:catAx>
        <c:axId val="165149696"/>
        <c:scaling>
          <c:orientation val="minMax"/>
        </c:scaling>
        <c:delete val="0"/>
        <c:axPos val="b"/>
        <c:majorTickMark val="out"/>
        <c:minorTickMark val="none"/>
        <c:tickLblPos val="nextTo"/>
        <c:crossAx val="165159680"/>
        <c:crosses val="autoZero"/>
        <c:auto val="1"/>
        <c:lblAlgn val="ctr"/>
        <c:lblOffset val="100"/>
        <c:noMultiLvlLbl val="0"/>
      </c:catAx>
      <c:valAx>
        <c:axId val="165159680"/>
        <c:scaling>
          <c:orientation val="minMax"/>
        </c:scaling>
        <c:delete val="0"/>
        <c:axPos val="l"/>
        <c:majorGridlines/>
        <c:numFmt formatCode="General" sourceLinked="1"/>
        <c:majorTickMark val="out"/>
        <c:minorTickMark val="none"/>
        <c:tickLblPos val="nextTo"/>
        <c:crossAx val="165149696"/>
        <c:crosses val="autoZero"/>
        <c:crossBetween val="between"/>
        <c:majorUnit val="50"/>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Medicare Part B Premium</c:v>
          </c:tx>
          <c:spPr>
            <a:solidFill>
              <a:srgbClr val="800000"/>
            </a:solidFill>
          </c:spPr>
          <c:invertIfNegative val="0"/>
          <c:dLbls>
            <c:dLbl>
              <c:idx val="0"/>
              <c:layout>
                <c:manualLayout>
                  <c:x val="0"/>
                  <c:y val="1.1904761904761904E-2"/>
                </c:manualLayout>
              </c:layout>
              <c:showLegendKey val="0"/>
              <c:showVal val="1"/>
              <c:showCatName val="0"/>
              <c:showSerName val="0"/>
              <c:showPercent val="0"/>
              <c:showBubbleSize val="0"/>
            </c:dLbl>
            <c:dLbl>
              <c:idx val="1"/>
              <c:layout>
                <c:manualLayout>
                  <c:x val="5.5555555555555558E-3"/>
                  <c:y val="3.637524116577141E-17"/>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Lit>
              <c:ptCount val="2"/>
              <c:pt idx="0">
                <c:v>1980-2014</c:v>
              </c:pt>
              <c:pt idx="1">
                <c:v>2000-2014</c:v>
              </c:pt>
            </c:strLit>
          </c:cat>
          <c:val>
            <c:numRef>
              <c:f>('Figure 4'!$H$17,'Figure 4'!$J$17)</c:f>
              <c:numCache>
                <c:formatCode>0.0%</c:formatCode>
                <c:ptCount val="2"/>
                <c:pt idx="0">
                  <c:v>7.5542250179855941E-2</c:v>
                </c:pt>
                <c:pt idx="1">
                  <c:v>5.7266015970795836E-2</c:v>
                </c:pt>
              </c:numCache>
            </c:numRef>
          </c:val>
        </c:ser>
        <c:ser>
          <c:idx val="0"/>
          <c:order val="1"/>
          <c:tx>
            <c:v>SSA COLA</c:v>
          </c:tx>
          <c:spPr>
            <a:solidFill>
              <a:schemeClr val="bg1">
                <a:lumMod val="65000"/>
              </a:schemeClr>
            </a:solidFill>
          </c:spPr>
          <c:invertIfNegative val="0"/>
          <c:dLbls>
            <c:dLbl>
              <c:idx val="0"/>
              <c:layout>
                <c:manualLayout>
                  <c:x val="2.7777777777777779E-3"/>
                  <c:y val="1.5873015873015945E-2"/>
                </c:manualLayout>
              </c:layout>
              <c:showLegendKey val="0"/>
              <c:showVal val="1"/>
              <c:showCatName val="0"/>
              <c:showSerName val="0"/>
              <c:showPercent val="0"/>
              <c:showBubbleSize val="0"/>
            </c:dLbl>
            <c:dLbl>
              <c:idx val="1"/>
              <c:layout>
                <c:manualLayout>
                  <c:x val="2.7777777777777779E-3"/>
                  <c:y val="1.190476190476183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Lit>
              <c:ptCount val="2"/>
              <c:pt idx="0">
                <c:v>1980-2014</c:v>
              </c:pt>
              <c:pt idx="1">
                <c:v>2000-2014</c:v>
              </c:pt>
            </c:strLit>
          </c:cat>
          <c:val>
            <c:numRef>
              <c:f>('Figure 4'!$H$8,'Figure 4'!$J$8)</c:f>
              <c:numCache>
                <c:formatCode>0.0%</c:formatCode>
                <c:ptCount val="2"/>
                <c:pt idx="0">
                  <c:v>3.4622871230216345E-2</c:v>
                </c:pt>
                <c:pt idx="1">
                  <c:v>2.4094720294382643E-2</c:v>
                </c:pt>
              </c:numCache>
            </c:numRef>
          </c:val>
        </c:ser>
        <c:dLbls>
          <c:showLegendKey val="0"/>
          <c:showVal val="0"/>
          <c:showCatName val="0"/>
          <c:showSerName val="0"/>
          <c:showPercent val="0"/>
          <c:showBubbleSize val="0"/>
        </c:dLbls>
        <c:gapWidth val="150"/>
        <c:axId val="165197696"/>
        <c:axId val="165199232"/>
      </c:barChart>
      <c:catAx>
        <c:axId val="165197696"/>
        <c:scaling>
          <c:orientation val="minMax"/>
        </c:scaling>
        <c:delete val="0"/>
        <c:axPos val="b"/>
        <c:majorTickMark val="out"/>
        <c:minorTickMark val="none"/>
        <c:tickLblPos val="nextTo"/>
        <c:crossAx val="165199232"/>
        <c:crosses val="autoZero"/>
        <c:auto val="1"/>
        <c:lblAlgn val="ctr"/>
        <c:lblOffset val="100"/>
        <c:noMultiLvlLbl val="0"/>
      </c:catAx>
      <c:valAx>
        <c:axId val="165199232"/>
        <c:scaling>
          <c:orientation val="minMax"/>
        </c:scaling>
        <c:delete val="0"/>
        <c:axPos val="l"/>
        <c:majorGridlines>
          <c:spPr>
            <a:ln>
              <a:solidFill>
                <a:srgbClr val="7F7F7F"/>
              </a:solidFill>
            </a:ln>
          </c:spPr>
        </c:majorGridlines>
        <c:numFmt formatCode="0%" sourceLinked="0"/>
        <c:majorTickMark val="out"/>
        <c:minorTickMark val="none"/>
        <c:tickLblPos val="nextTo"/>
        <c:crossAx val="165197696"/>
        <c:crosses val="autoZero"/>
        <c:crossBetween val="between"/>
      </c:valAx>
      <c:spPr>
        <a:ln>
          <a:noFill/>
        </a:ln>
      </c:spPr>
    </c:plotArea>
    <c:legend>
      <c:legendPos val="r"/>
      <c:layout>
        <c:manualLayout>
          <c:xMode val="edge"/>
          <c:yMode val="edge"/>
          <c:x val="0.54434115387053739"/>
          <c:y val="5.6869315283949957E-2"/>
          <c:w val="0.40010323709536311"/>
          <c:h val="0.15477982483157718"/>
        </c:manualLayout>
      </c:layout>
      <c:overlay val="1"/>
      <c:spPr>
        <a:solidFill>
          <a:schemeClr val="bg1"/>
        </a:solidFill>
        <a:ln>
          <a:solidFill>
            <a:schemeClr val="tx1"/>
          </a:solidFill>
        </a:ln>
      </c:spPr>
    </c:legend>
    <c:plotVisOnly val="1"/>
    <c:dispBlanksAs val="gap"/>
    <c:showDLblsOverMax val="0"/>
  </c:chart>
  <c:spPr>
    <a:ln>
      <a:noFill/>
    </a:ln>
  </c:spPr>
  <c:txPr>
    <a:bodyPr/>
    <a:lstStyle/>
    <a:p>
      <a:pPr>
        <a:defRPr sz="11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c:spPr>
          <c:invertIfNegative val="0"/>
          <c:dLbls>
            <c:dLbl>
              <c:idx val="0"/>
              <c:layout/>
              <c:showLegendKey val="0"/>
              <c:showVal val="1"/>
              <c:showCatName val="0"/>
              <c:showSerName val="0"/>
              <c:showPercent val="0"/>
              <c:showBubbleSize val="0"/>
            </c:dLbl>
            <c:dLbl>
              <c:idx val="1"/>
              <c:layout>
                <c:manualLayout>
                  <c:x val="0"/>
                  <c:y val="1.1904761904761904E-2"/>
                </c:manualLayout>
              </c:layout>
              <c:showLegendKey val="0"/>
              <c:showVal val="1"/>
              <c:showCatName val="0"/>
              <c:showSerName val="0"/>
              <c:showPercent val="0"/>
              <c:showBubbleSize val="0"/>
            </c:dLbl>
            <c:showLegendKey val="0"/>
            <c:showVal val="0"/>
            <c:showCatName val="0"/>
            <c:showSerName val="0"/>
            <c:showPercent val="0"/>
            <c:showBubbleSize val="0"/>
          </c:dLbls>
          <c:cat>
            <c:strRef>
              <c:f>'Figures 5 -7 '!$A$2:$A$3</c:f>
              <c:strCache>
                <c:ptCount val="2"/>
                <c:pt idx="0">
                  <c:v>Medicare Part B Premium</c:v>
                </c:pt>
                <c:pt idx="1">
                  <c:v>CPI- W Medical Care Component </c:v>
                </c:pt>
              </c:strCache>
            </c:strRef>
          </c:cat>
          <c:val>
            <c:numRef>
              <c:f>'Figures 5 -7 '!$B$2:$B$3</c:f>
              <c:numCache>
                <c:formatCode>0.0%</c:formatCode>
                <c:ptCount val="2"/>
                <c:pt idx="0">
                  <c:v>7.5542250179855941E-2</c:v>
                </c:pt>
                <c:pt idx="1">
                  <c:v>5.4683334566509201E-2</c:v>
                </c:pt>
              </c:numCache>
            </c:numRef>
          </c:val>
        </c:ser>
        <c:dLbls>
          <c:showLegendKey val="0"/>
          <c:showVal val="0"/>
          <c:showCatName val="0"/>
          <c:showSerName val="0"/>
          <c:showPercent val="0"/>
          <c:showBubbleSize val="0"/>
        </c:dLbls>
        <c:gapWidth val="150"/>
        <c:axId val="173138304"/>
        <c:axId val="173139840"/>
      </c:barChart>
      <c:catAx>
        <c:axId val="173138304"/>
        <c:scaling>
          <c:orientation val="minMax"/>
        </c:scaling>
        <c:delete val="0"/>
        <c:axPos val="b"/>
        <c:majorTickMark val="out"/>
        <c:minorTickMark val="none"/>
        <c:tickLblPos val="nextTo"/>
        <c:crossAx val="173139840"/>
        <c:crosses val="autoZero"/>
        <c:auto val="1"/>
        <c:lblAlgn val="ctr"/>
        <c:lblOffset val="100"/>
        <c:noMultiLvlLbl val="0"/>
      </c:catAx>
      <c:valAx>
        <c:axId val="173139840"/>
        <c:scaling>
          <c:orientation val="minMax"/>
        </c:scaling>
        <c:delete val="0"/>
        <c:axPos val="l"/>
        <c:majorGridlines/>
        <c:numFmt formatCode="0%" sourceLinked="0"/>
        <c:majorTickMark val="out"/>
        <c:minorTickMark val="none"/>
        <c:tickLblPos val="nextTo"/>
        <c:crossAx val="173138304"/>
        <c:crosses val="autoZero"/>
        <c:crossBetween val="between"/>
        <c:majorUnit val="3.0000000000000006E-2"/>
      </c:valAx>
      <c:spPr>
        <a:ln>
          <a:noFill/>
        </a:ln>
      </c:spPr>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c:spPr>
          <c:invertIfNegative val="0"/>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showLegendKey val="0"/>
            <c:showVal val="0"/>
            <c:showCatName val="0"/>
            <c:showSerName val="0"/>
            <c:showPercent val="0"/>
            <c:showBubbleSize val="0"/>
          </c:dLbls>
          <c:cat>
            <c:strRef>
              <c:f>'Figures 5 -7 '!$A$28:$A$29</c:f>
              <c:strCache>
                <c:ptCount val="2"/>
                <c:pt idx="0">
                  <c:v>Medical Care Inflation</c:v>
                </c:pt>
                <c:pt idx="1">
                  <c:v>CPI- W</c:v>
                </c:pt>
              </c:strCache>
            </c:strRef>
          </c:cat>
          <c:val>
            <c:numRef>
              <c:f>'Figures 5 -7 '!$B$28:$B$29</c:f>
              <c:numCache>
                <c:formatCode>0.0%</c:formatCode>
                <c:ptCount val="2"/>
                <c:pt idx="0">
                  <c:v>8.7726985509499311E-2</c:v>
                </c:pt>
                <c:pt idx="1">
                  <c:v>6.3079999999999997E-2</c:v>
                </c:pt>
              </c:numCache>
            </c:numRef>
          </c:val>
        </c:ser>
        <c:dLbls>
          <c:showLegendKey val="0"/>
          <c:showVal val="0"/>
          <c:showCatName val="0"/>
          <c:showSerName val="0"/>
          <c:showPercent val="0"/>
          <c:showBubbleSize val="0"/>
        </c:dLbls>
        <c:gapWidth val="150"/>
        <c:axId val="173148032"/>
        <c:axId val="173149568"/>
      </c:barChart>
      <c:catAx>
        <c:axId val="173148032"/>
        <c:scaling>
          <c:orientation val="minMax"/>
        </c:scaling>
        <c:delete val="0"/>
        <c:axPos val="b"/>
        <c:majorTickMark val="out"/>
        <c:minorTickMark val="none"/>
        <c:tickLblPos val="nextTo"/>
        <c:crossAx val="173149568"/>
        <c:crosses val="autoZero"/>
        <c:auto val="1"/>
        <c:lblAlgn val="ctr"/>
        <c:lblOffset val="100"/>
        <c:noMultiLvlLbl val="0"/>
      </c:catAx>
      <c:valAx>
        <c:axId val="173149568"/>
        <c:scaling>
          <c:orientation val="minMax"/>
        </c:scaling>
        <c:delete val="0"/>
        <c:axPos val="l"/>
        <c:majorGridlines/>
        <c:numFmt formatCode="0%" sourceLinked="0"/>
        <c:majorTickMark val="out"/>
        <c:minorTickMark val="none"/>
        <c:tickLblPos val="nextTo"/>
        <c:crossAx val="173148032"/>
        <c:crosses val="autoZero"/>
        <c:crossBetween val="between"/>
        <c:majorUnit val="3.0000000000000006E-2"/>
      </c:valAx>
      <c:spPr>
        <a:ln>
          <a:noFill/>
        </a:ln>
      </c:spPr>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c:spPr>
          <c:invertIfNegative val="0"/>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showLegendKey val="0"/>
            <c:showVal val="0"/>
            <c:showCatName val="0"/>
            <c:showSerName val="0"/>
            <c:showPercent val="0"/>
            <c:showBubbleSize val="0"/>
          </c:dLbls>
          <c:cat>
            <c:strRef>
              <c:f>'Figures 5 -7 '!$A$54:$A$55</c:f>
              <c:strCache>
                <c:ptCount val="2"/>
                <c:pt idx="0">
                  <c:v>CPI - W</c:v>
                </c:pt>
                <c:pt idx="1">
                  <c:v>CPI - E</c:v>
                </c:pt>
              </c:strCache>
            </c:strRef>
          </c:cat>
          <c:val>
            <c:numRef>
              <c:f>'Figures 5 -7 '!$B$54:$B$55</c:f>
              <c:numCache>
                <c:formatCode>0.00%</c:formatCode>
                <c:ptCount val="2"/>
                <c:pt idx="0">
                  <c:v>6.1499999999999999E-2</c:v>
                </c:pt>
                <c:pt idx="1">
                  <c:v>0.11445</c:v>
                </c:pt>
              </c:numCache>
            </c:numRef>
          </c:val>
        </c:ser>
        <c:dLbls>
          <c:showLegendKey val="0"/>
          <c:showVal val="0"/>
          <c:showCatName val="0"/>
          <c:showSerName val="0"/>
          <c:showPercent val="0"/>
          <c:showBubbleSize val="0"/>
        </c:dLbls>
        <c:gapWidth val="150"/>
        <c:axId val="173174144"/>
        <c:axId val="173175936"/>
      </c:barChart>
      <c:catAx>
        <c:axId val="173174144"/>
        <c:scaling>
          <c:orientation val="minMax"/>
        </c:scaling>
        <c:delete val="0"/>
        <c:axPos val="b"/>
        <c:majorTickMark val="out"/>
        <c:minorTickMark val="none"/>
        <c:tickLblPos val="nextTo"/>
        <c:crossAx val="173175936"/>
        <c:crosses val="autoZero"/>
        <c:auto val="1"/>
        <c:lblAlgn val="ctr"/>
        <c:lblOffset val="100"/>
        <c:noMultiLvlLbl val="0"/>
      </c:catAx>
      <c:valAx>
        <c:axId val="173175936"/>
        <c:scaling>
          <c:orientation val="minMax"/>
        </c:scaling>
        <c:delete val="0"/>
        <c:axPos val="l"/>
        <c:majorGridlines/>
        <c:numFmt formatCode="0%" sourceLinked="0"/>
        <c:majorTickMark val="out"/>
        <c:minorTickMark val="none"/>
        <c:tickLblPos val="nextTo"/>
        <c:crossAx val="173174144"/>
        <c:crosses val="autoZero"/>
        <c:crossBetween val="between"/>
        <c:majorUnit val="3.0000000000000006E-2"/>
      </c:valAx>
      <c:spPr>
        <a:ln>
          <a:noFill/>
        </a:ln>
      </c:spPr>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66675</xdr:colOff>
      <xdr:row>9</xdr:row>
      <xdr:rowOff>80962</xdr:rowOff>
    </xdr:from>
    <xdr:to>
      <xdr:col>11</xdr:col>
      <xdr:colOff>552450</xdr:colOff>
      <xdr:row>26</xdr:row>
      <xdr:rowOff>42862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6</xdr:row>
      <xdr:rowOff>23812</xdr:rowOff>
    </xdr:from>
    <xdr:to>
      <xdr:col>11</xdr:col>
      <xdr:colOff>466725</xdr:colOff>
      <xdr:row>22</xdr:row>
      <xdr:rowOff>23812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6</xdr:row>
      <xdr:rowOff>23812</xdr:rowOff>
    </xdr:from>
    <xdr:to>
      <xdr:col>11</xdr:col>
      <xdr:colOff>466725</xdr:colOff>
      <xdr:row>22</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6</xdr:row>
      <xdr:rowOff>23812</xdr:rowOff>
    </xdr:from>
    <xdr:to>
      <xdr:col>5</xdr:col>
      <xdr:colOff>76200</xdr:colOff>
      <xdr:row>22</xdr:row>
      <xdr:rowOff>23812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34179</xdr:colOff>
      <xdr:row>19</xdr:row>
      <xdr:rowOff>12326</xdr:rowOff>
    </xdr:from>
    <xdr:to>
      <xdr:col>13</xdr:col>
      <xdr:colOff>491379</xdr:colOff>
      <xdr:row>35</xdr:row>
      <xdr:rowOff>12326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5</xdr:row>
      <xdr:rowOff>71437</xdr:rowOff>
    </xdr:from>
    <xdr:to>
      <xdr:col>7</xdr:col>
      <xdr:colOff>342900</xdr:colOff>
      <xdr:row>21</xdr:row>
      <xdr:rowOff>71437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31</xdr:row>
      <xdr:rowOff>57150</xdr:rowOff>
    </xdr:from>
    <xdr:to>
      <xdr:col>7</xdr:col>
      <xdr:colOff>381000</xdr:colOff>
      <xdr:row>47</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7</xdr:col>
      <xdr:colOff>304800</xdr:colOff>
      <xdr:row>73</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ssa.gov/OACT/COLA/colaseries.html"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pane ySplit="11" topLeftCell="A12" activePane="bottomLeft" state="frozen"/>
      <selection activeCell="I45" sqref="I45"/>
      <selection pane="bottomLeft" activeCell="I45" sqref="I45"/>
    </sheetView>
  </sheetViews>
  <sheetFormatPr defaultRowHeight="15" x14ac:dyDescent="0.25"/>
  <cols>
    <col min="1" max="1" width="20" style="50" customWidth="1"/>
    <col min="2" max="255" width="8" style="50" customWidth="1"/>
    <col min="256" max="16384" width="9.140625" style="50"/>
  </cols>
  <sheetData>
    <row r="1" spans="1:15" ht="15.75" x14ac:dyDescent="0.25">
      <c r="A1" s="79" t="s">
        <v>80</v>
      </c>
      <c r="B1" s="77"/>
      <c r="C1" s="77"/>
      <c r="D1" s="77"/>
      <c r="E1" s="77"/>
      <c r="F1" s="77"/>
    </row>
    <row r="2" spans="1:15" ht="15.75" x14ac:dyDescent="0.25">
      <c r="A2" s="79" t="s">
        <v>81</v>
      </c>
      <c r="B2" s="77"/>
      <c r="C2" s="77"/>
      <c r="D2" s="77"/>
      <c r="E2" s="77"/>
      <c r="F2" s="77"/>
    </row>
    <row r="3" spans="1:15" x14ac:dyDescent="0.25">
      <c r="A3" s="77"/>
      <c r="B3" s="77"/>
      <c r="C3" s="77"/>
      <c r="D3" s="77"/>
      <c r="E3" s="77"/>
      <c r="F3" s="77"/>
    </row>
    <row r="4" spans="1:15" x14ac:dyDescent="0.25">
      <c r="A4" s="57" t="s">
        <v>82</v>
      </c>
      <c r="B4" s="76" t="s">
        <v>107</v>
      </c>
      <c r="C4" s="77"/>
      <c r="D4" s="77"/>
      <c r="E4" s="77"/>
      <c r="F4" s="77"/>
    </row>
    <row r="5" spans="1:15" x14ac:dyDescent="0.25">
      <c r="A5" s="80" t="s">
        <v>84</v>
      </c>
      <c r="B5" s="77"/>
      <c r="C5" s="77"/>
      <c r="D5" s="77"/>
      <c r="E5" s="77"/>
      <c r="F5" s="77"/>
    </row>
    <row r="6" spans="1:15" x14ac:dyDescent="0.25">
      <c r="A6" s="57" t="s">
        <v>85</v>
      </c>
      <c r="B6" s="76" t="s">
        <v>86</v>
      </c>
      <c r="C6" s="77"/>
      <c r="D6" s="77"/>
      <c r="E6" s="77"/>
      <c r="F6" s="77"/>
    </row>
    <row r="7" spans="1:15" x14ac:dyDescent="0.25">
      <c r="A7" s="57" t="s">
        <v>87</v>
      </c>
      <c r="B7" s="76" t="s">
        <v>108</v>
      </c>
      <c r="C7" s="77"/>
      <c r="D7" s="77"/>
      <c r="E7" s="77"/>
      <c r="F7" s="77"/>
    </row>
    <row r="8" spans="1:15" x14ac:dyDescent="0.25">
      <c r="A8" s="57" t="s">
        <v>89</v>
      </c>
      <c r="B8" s="76" t="s">
        <v>90</v>
      </c>
      <c r="C8" s="77"/>
      <c r="D8" s="77"/>
      <c r="E8" s="77"/>
      <c r="F8" s="77"/>
    </row>
    <row r="9" spans="1:15" x14ac:dyDescent="0.25">
      <c r="A9" s="57" t="s">
        <v>91</v>
      </c>
      <c r="B9" s="78" t="s">
        <v>92</v>
      </c>
      <c r="C9" s="77"/>
      <c r="D9" s="77"/>
      <c r="E9" s="77"/>
      <c r="F9" s="77"/>
    </row>
    <row r="11" spans="1:15" ht="15.75" thickBot="1" x14ac:dyDescent="0.3">
      <c r="A11" s="58" t="s">
        <v>14</v>
      </c>
      <c r="B11" s="58" t="s">
        <v>93</v>
      </c>
      <c r="C11" s="58" t="s">
        <v>94</v>
      </c>
      <c r="D11" s="58" t="s">
        <v>95</v>
      </c>
      <c r="E11" s="58" t="s">
        <v>96</v>
      </c>
      <c r="F11" s="58" t="s">
        <v>97</v>
      </c>
      <c r="G11" s="58" t="s">
        <v>98</v>
      </c>
      <c r="H11" s="58" t="s">
        <v>99</v>
      </c>
      <c r="I11" s="58" t="s">
        <v>100</v>
      </c>
      <c r="J11" s="58" t="s">
        <v>101</v>
      </c>
      <c r="K11" s="58" t="s">
        <v>102</v>
      </c>
      <c r="L11" s="58" t="s">
        <v>103</v>
      </c>
      <c r="M11" s="58" t="s">
        <v>104</v>
      </c>
      <c r="N11" s="59" t="s">
        <v>105</v>
      </c>
      <c r="O11" s="59" t="s">
        <v>106</v>
      </c>
    </row>
    <row r="12" spans="1:15" ht="15.75" thickTop="1" x14ac:dyDescent="0.25">
      <c r="A12" s="60">
        <v>1980</v>
      </c>
      <c r="B12" s="61">
        <v>78.8</v>
      </c>
      <c r="C12" s="61">
        <v>79.7</v>
      </c>
      <c r="D12" s="61">
        <v>80.900000000000006</v>
      </c>
      <c r="E12" s="61">
        <v>81.7</v>
      </c>
      <c r="F12" s="61">
        <v>82.5</v>
      </c>
      <c r="G12" s="61">
        <v>83.3</v>
      </c>
      <c r="H12" s="61">
        <v>83.4</v>
      </c>
      <c r="I12" s="61">
        <v>84</v>
      </c>
      <c r="J12" s="61">
        <v>84.7</v>
      </c>
      <c r="K12" s="61">
        <v>85.6</v>
      </c>
      <c r="L12" s="61">
        <v>86.5</v>
      </c>
      <c r="M12" s="61">
        <v>87.3</v>
      </c>
      <c r="N12" s="62">
        <f>AVERAGE(B12:M12)</f>
        <v>83.2</v>
      </c>
      <c r="O12" s="63"/>
    </row>
    <row r="13" spans="1:15" x14ac:dyDescent="0.25">
      <c r="A13" s="60">
        <v>1981</v>
      </c>
      <c r="B13" s="61">
        <v>88.1</v>
      </c>
      <c r="C13" s="61">
        <v>88.9</v>
      </c>
      <c r="D13" s="61">
        <v>89.5</v>
      </c>
      <c r="E13" s="61">
        <v>89.9</v>
      </c>
      <c r="F13" s="61">
        <v>90.5</v>
      </c>
      <c r="G13" s="61">
        <v>91.3</v>
      </c>
      <c r="H13" s="61">
        <v>92.4</v>
      </c>
      <c r="I13" s="61">
        <v>93</v>
      </c>
      <c r="J13" s="61">
        <v>93.8</v>
      </c>
      <c r="K13" s="61">
        <v>94.1</v>
      </c>
      <c r="L13" s="61">
        <v>94.5</v>
      </c>
      <c r="M13" s="61">
        <v>94.8</v>
      </c>
      <c r="N13" s="62">
        <f t="shared" ref="N13:N47" si="0">AVERAGE(B13:M13)</f>
        <v>91.733333333333334</v>
      </c>
      <c r="O13" s="63">
        <f>N13/N12</f>
        <v>1.1025641025641026</v>
      </c>
    </row>
    <row r="14" spans="1:15" x14ac:dyDescent="0.25">
      <c r="A14" s="60">
        <v>1982</v>
      </c>
      <c r="B14" s="61">
        <v>95.1</v>
      </c>
      <c r="C14" s="61">
        <v>95.3</v>
      </c>
      <c r="D14" s="61">
        <v>95.2</v>
      </c>
      <c r="E14" s="61">
        <v>95.5</v>
      </c>
      <c r="F14" s="61">
        <v>96.3</v>
      </c>
      <c r="G14" s="61">
        <v>97.5</v>
      </c>
      <c r="H14" s="61">
        <v>98</v>
      </c>
      <c r="I14" s="61">
        <v>98.2</v>
      </c>
      <c r="J14" s="61">
        <v>98.2</v>
      </c>
      <c r="K14" s="61">
        <v>98.5</v>
      </c>
      <c r="L14" s="61">
        <v>98.5</v>
      </c>
      <c r="M14" s="61">
        <v>98.1</v>
      </c>
      <c r="N14" s="62">
        <f t="shared" si="0"/>
        <v>97.033333333333346</v>
      </c>
      <c r="O14" s="63">
        <f t="shared" ref="O14:O47" si="1">N14/N13</f>
        <v>1.0577761627906979</v>
      </c>
    </row>
    <row r="15" spans="1:15" x14ac:dyDescent="0.25">
      <c r="A15" s="60">
        <v>1983</v>
      </c>
      <c r="B15" s="61">
        <v>98.1</v>
      </c>
      <c r="C15" s="61">
        <v>98.2</v>
      </c>
      <c r="D15" s="61">
        <v>98.5</v>
      </c>
      <c r="E15" s="61">
        <v>99.1</v>
      </c>
      <c r="F15" s="61">
        <v>99.4</v>
      </c>
      <c r="G15" s="61">
        <v>99.6</v>
      </c>
      <c r="H15" s="61">
        <v>99.9</v>
      </c>
      <c r="I15" s="61">
        <v>100.4</v>
      </c>
      <c r="J15" s="61">
        <v>100.6</v>
      </c>
      <c r="K15" s="61">
        <v>100.9</v>
      </c>
      <c r="L15" s="61">
        <v>101.1</v>
      </c>
      <c r="M15" s="61">
        <v>101.1</v>
      </c>
      <c r="N15" s="62">
        <f t="shared" si="0"/>
        <v>99.74166666666666</v>
      </c>
      <c r="O15" s="63">
        <f t="shared" si="1"/>
        <v>1.0279113706630023</v>
      </c>
    </row>
    <row r="16" spans="1:15" x14ac:dyDescent="0.25">
      <c r="A16" s="60">
        <v>1984</v>
      </c>
      <c r="B16" s="61">
        <v>101.6</v>
      </c>
      <c r="C16" s="61">
        <v>101.8</v>
      </c>
      <c r="D16" s="61">
        <v>101.8</v>
      </c>
      <c r="E16" s="61">
        <v>102</v>
      </c>
      <c r="F16" s="61">
        <v>102.3</v>
      </c>
      <c r="G16" s="61">
        <v>102.5</v>
      </c>
      <c r="H16" s="61">
        <v>102.9</v>
      </c>
      <c r="I16" s="61">
        <v>103.8</v>
      </c>
      <c r="J16" s="61">
        <v>104.3</v>
      </c>
      <c r="K16" s="61">
        <v>104.4</v>
      </c>
      <c r="L16" s="61">
        <v>104.5</v>
      </c>
      <c r="M16" s="61">
        <v>104.6</v>
      </c>
      <c r="N16" s="62">
        <f t="shared" si="0"/>
        <v>103.04166666666664</v>
      </c>
      <c r="O16" s="63">
        <f t="shared" si="1"/>
        <v>1.0330854707995654</v>
      </c>
    </row>
    <row r="17" spans="1:15" x14ac:dyDescent="0.25">
      <c r="A17" s="60">
        <v>1985</v>
      </c>
      <c r="B17" s="61">
        <v>104.9</v>
      </c>
      <c r="C17" s="61">
        <v>105.4</v>
      </c>
      <c r="D17" s="61">
        <v>105.8</v>
      </c>
      <c r="E17" s="61">
        <v>106.1</v>
      </c>
      <c r="F17" s="61">
        <v>106.3</v>
      </c>
      <c r="G17" s="61">
        <v>106.6</v>
      </c>
      <c r="H17" s="61">
        <v>106.7</v>
      </c>
      <c r="I17" s="61">
        <v>106.8</v>
      </c>
      <c r="J17" s="61">
        <v>107</v>
      </c>
      <c r="K17" s="61">
        <v>107.3</v>
      </c>
      <c r="L17" s="61">
        <v>107.9</v>
      </c>
      <c r="M17" s="61">
        <v>108.3</v>
      </c>
      <c r="N17" s="62">
        <f t="shared" si="0"/>
        <v>106.59166666666668</v>
      </c>
      <c r="O17" s="63">
        <f t="shared" si="1"/>
        <v>1.034452082490902</v>
      </c>
    </row>
    <row r="18" spans="1:15" x14ac:dyDescent="0.25">
      <c r="A18" s="60">
        <v>1986</v>
      </c>
      <c r="B18" s="61">
        <v>108.6</v>
      </c>
      <c r="C18" s="61">
        <v>108.2</v>
      </c>
      <c r="D18" s="61">
        <v>107.5</v>
      </c>
      <c r="E18" s="61">
        <v>106.9</v>
      </c>
      <c r="F18" s="61">
        <v>107.1</v>
      </c>
      <c r="G18" s="61">
        <v>107.6</v>
      </c>
      <c r="H18" s="61">
        <v>107.5</v>
      </c>
      <c r="I18" s="61">
        <v>107.6</v>
      </c>
      <c r="J18" s="61">
        <v>108</v>
      </c>
      <c r="K18" s="61">
        <v>108</v>
      </c>
      <c r="L18" s="61">
        <v>108.3</v>
      </c>
      <c r="M18" s="61">
        <v>108.5</v>
      </c>
      <c r="N18" s="62">
        <f t="shared" si="0"/>
        <v>107.81666666666666</v>
      </c>
      <c r="O18" s="63">
        <f t="shared" si="1"/>
        <v>1.0114924556328666</v>
      </c>
    </row>
    <row r="19" spans="1:15" x14ac:dyDescent="0.25">
      <c r="A19" s="60">
        <v>1987</v>
      </c>
      <c r="B19" s="61">
        <v>109.3</v>
      </c>
      <c r="C19" s="61">
        <v>109.8</v>
      </c>
      <c r="D19" s="61">
        <v>110.1</v>
      </c>
      <c r="E19" s="61">
        <v>110.6</v>
      </c>
      <c r="F19" s="61">
        <v>110.9</v>
      </c>
      <c r="G19" s="61">
        <v>111.4</v>
      </c>
      <c r="H19" s="61">
        <v>111.6</v>
      </c>
      <c r="I19" s="61">
        <v>112.2</v>
      </c>
      <c r="J19" s="61">
        <v>112.5</v>
      </c>
      <c r="K19" s="61">
        <v>112.9</v>
      </c>
      <c r="L19" s="61">
        <v>113.1</v>
      </c>
      <c r="M19" s="61">
        <v>113.3</v>
      </c>
      <c r="N19" s="62">
        <f t="shared" si="0"/>
        <v>111.47499999999998</v>
      </c>
      <c r="O19" s="63">
        <f t="shared" si="1"/>
        <v>1.0339310558046064</v>
      </c>
    </row>
    <row r="20" spans="1:15" x14ac:dyDescent="0.25">
      <c r="A20" s="60">
        <v>1988</v>
      </c>
      <c r="B20" s="61">
        <v>113.6</v>
      </c>
      <c r="C20" s="61">
        <v>113.8</v>
      </c>
      <c r="D20" s="61">
        <v>114.1</v>
      </c>
      <c r="E20" s="61">
        <v>114.7</v>
      </c>
      <c r="F20" s="61">
        <v>115</v>
      </c>
      <c r="G20" s="61">
        <v>115.5</v>
      </c>
      <c r="H20" s="61">
        <v>116.1</v>
      </c>
      <c r="I20" s="61">
        <v>116.5</v>
      </c>
      <c r="J20" s="61">
        <v>117</v>
      </c>
      <c r="K20" s="61">
        <v>117.4</v>
      </c>
      <c r="L20" s="61">
        <v>117.7</v>
      </c>
      <c r="M20" s="61">
        <v>118.1</v>
      </c>
      <c r="N20" s="62">
        <f t="shared" si="0"/>
        <v>115.79166666666669</v>
      </c>
      <c r="O20" s="63">
        <f t="shared" si="1"/>
        <v>1.0387231815803248</v>
      </c>
    </row>
    <row r="21" spans="1:15" x14ac:dyDescent="0.25">
      <c r="A21" s="60">
        <v>1989</v>
      </c>
      <c r="B21" s="61">
        <v>118.6</v>
      </c>
      <c r="C21" s="61">
        <v>119</v>
      </c>
      <c r="D21" s="61">
        <v>119.6</v>
      </c>
      <c r="E21" s="61">
        <v>120.6</v>
      </c>
      <c r="F21" s="61">
        <v>121.2</v>
      </c>
      <c r="G21" s="61">
        <v>121.4</v>
      </c>
      <c r="H21" s="61">
        <v>121.8</v>
      </c>
      <c r="I21" s="61">
        <v>121.8</v>
      </c>
      <c r="J21" s="61">
        <v>122</v>
      </c>
      <c r="K21" s="61">
        <v>122.5</v>
      </c>
      <c r="L21" s="61">
        <v>122.9</v>
      </c>
      <c r="M21" s="61">
        <v>123.3</v>
      </c>
      <c r="N21" s="62">
        <f t="shared" si="0"/>
        <v>121.22500000000001</v>
      </c>
      <c r="O21" s="63">
        <f t="shared" si="1"/>
        <v>1.0469233537243612</v>
      </c>
    </row>
    <row r="22" spans="1:15" x14ac:dyDescent="0.25">
      <c r="A22" s="60">
        <v>1990</v>
      </c>
      <c r="B22" s="61">
        <v>124.5</v>
      </c>
      <c r="C22" s="61">
        <v>125</v>
      </c>
      <c r="D22" s="61">
        <v>125.5</v>
      </c>
      <c r="E22" s="61">
        <v>125.7</v>
      </c>
      <c r="F22" s="61">
        <v>125.8</v>
      </c>
      <c r="G22" s="61">
        <v>126.5</v>
      </c>
      <c r="H22" s="61">
        <v>127</v>
      </c>
      <c r="I22" s="61">
        <v>128.1</v>
      </c>
      <c r="J22" s="61">
        <v>129.1</v>
      </c>
      <c r="K22" s="61">
        <v>130</v>
      </c>
      <c r="L22" s="61">
        <v>130.30000000000001</v>
      </c>
      <c r="M22" s="61">
        <v>130.69999999999999</v>
      </c>
      <c r="N22" s="62">
        <f t="shared" si="0"/>
        <v>127.35000000000001</v>
      </c>
      <c r="O22" s="63">
        <f t="shared" si="1"/>
        <v>1.0505258816250773</v>
      </c>
    </row>
    <row r="23" spans="1:15" x14ac:dyDescent="0.25">
      <c r="A23" s="60">
        <v>1991</v>
      </c>
      <c r="B23" s="61">
        <v>131.1</v>
      </c>
      <c r="C23" s="61">
        <v>131</v>
      </c>
      <c r="D23" s="61">
        <v>131</v>
      </c>
      <c r="E23" s="61">
        <v>131.30000000000001</v>
      </c>
      <c r="F23" s="61">
        <v>131.80000000000001</v>
      </c>
      <c r="G23" s="61">
        <v>132</v>
      </c>
      <c r="H23" s="61">
        <v>132.19999999999999</v>
      </c>
      <c r="I23" s="61">
        <v>132.5</v>
      </c>
      <c r="J23" s="61">
        <v>132.80000000000001</v>
      </c>
      <c r="K23" s="61">
        <v>133</v>
      </c>
      <c r="L23" s="61">
        <v>133.5</v>
      </c>
      <c r="M23" s="61">
        <v>133.9</v>
      </c>
      <c r="N23" s="62">
        <f t="shared" si="0"/>
        <v>132.17500000000001</v>
      </c>
      <c r="O23" s="63">
        <f t="shared" si="1"/>
        <v>1.0378877110325875</v>
      </c>
    </row>
    <row r="24" spans="1:15" x14ac:dyDescent="0.25">
      <c r="A24" s="60">
        <v>1992</v>
      </c>
      <c r="B24" s="61">
        <v>133.9</v>
      </c>
      <c r="C24" s="61">
        <v>134.1</v>
      </c>
      <c r="D24" s="61">
        <v>134.6</v>
      </c>
      <c r="E24" s="61">
        <v>134.80000000000001</v>
      </c>
      <c r="F24" s="61">
        <v>135.1</v>
      </c>
      <c r="G24" s="61">
        <v>135.5</v>
      </c>
      <c r="H24" s="61">
        <v>135.9</v>
      </c>
      <c r="I24" s="61">
        <v>136.19999999999999</v>
      </c>
      <c r="J24" s="61">
        <v>136.4</v>
      </c>
      <c r="K24" s="61">
        <v>136.9</v>
      </c>
      <c r="L24" s="61">
        <v>137.19999999999999</v>
      </c>
      <c r="M24" s="61">
        <v>137.5</v>
      </c>
      <c r="N24" s="62">
        <f t="shared" si="0"/>
        <v>135.67500000000004</v>
      </c>
      <c r="O24" s="63">
        <f t="shared" si="1"/>
        <v>1.0264800453943637</v>
      </c>
    </row>
    <row r="25" spans="1:15" x14ac:dyDescent="0.25">
      <c r="A25" s="60">
        <v>1993</v>
      </c>
      <c r="B25" s="61">
        <v>137.80000000000001</v>
      </c>
      <c r="C25" s="61">
        <v>138.1</v>
      </c>
      <c r="D25" s="61">
        <v>138.30000000000001</v>
      </c>
      <c r="E25" s="61">
        <v>138.69999999999999</v>
      </c>
      <c r="F25" s="61">
        <v>139</v>
      </c>
      <c r="G25" s="61">
        <v>139.19999999999999</v>
      </c>
      <c r="H25" s="61">
        <v>139.19999999999999</v>
      </c>
      <c r="I25" s="61">
        <v>139.5</v>
      </c>
      <c r="J25" s="61">
        <v>139.6</v>
      </c>
      <c r="K25" s="61">
        <v>140.30000000000001</v>
      </c>
      <c r="L25" s="61">
        <v>140.5</v>
      </c>
      <c r="M25" s="61">
        <v>140.69999999999999</v>
      </c>
      <c r="N25" s="62">
        <f t="shared" si="0"/>
        <v>139.24166666666665</v>
      </c>
      <c r="O25" s="63">
        <f t="shared" si="1"/>
        <v>1.0262883115287753</v>
      </c>
    </row>
    <row r="26" spans="1:15" x14ac:dyDescent="0.25">
      <c r="A26" s="60">
        <v>1994</v>
      </c>
      <c r="B26" s="61">
        <v>140.80000000000001</v>
      </c>
      <c r="C26" s="61">
        <v>141.1</v>
      </c>
      <c r="D26" s="61">
        <v>141.30000000000001</v>
      </c>
      <c r="E26" s="61">
        <v>141.5</v>
      </c>
      <c r="F26" s="61">
        <v>141.80000000000001</v>
      </c>
      <c r="G26" s="61">
        <v>142.30000000000001</v>
      </c>
      <c r="H26" s="61">
        <v>142.80000000000001</v>
      </c>
      <c r="I26" s="61">
        <v>143.4</v>
      </c>
      <c r="J26" s="61">
        <v>143.6</v>
      </c>
      <c r="K26" s="61">
        <v>143.69999999999999</v>
      </c>
      <c r="L26" s="61">
        <v>144.1</v>
      </c>
      <c r="M26" s="61">
        <v>144.4</v>
      </c>
      <c r="N26" s="62">
        <f t="shared" si="0"/>
        <v>142.56666666666666</v>
      </c>
      <c r="O26" s="63">
        <f t="shared" si="1"/>
        <v>1.0238793464599918</v>
      </c>
    </row>
    <row r="27" spans="1:15" x14ac:dyDescent="0.25">
      <c r="A27" s="60">
        <v>1995</v>
      </c>
      <c r="B27" s="61">
        <v>144.69999999999999</v>
      </c>
      <c r="C27" s="61">
        <v>145.1</v>
      </c>
      <c r="D27" s="61">
        <v>145.4</v>
      </c>
      <c r="E27" s="61">
        <v>145.9</v>
      </c>
      <c r="F27" s="61">
        <v>146.19999999999999</v>
      </c>
      <c r="G27" s="61">
        <v>146.5</v>
      </c>
      <c r="H27" s="61">
        <v>146.6</v>
      </c>
      <c r="I27" s="61">
        <v>146.80000000000001</v>
      </c>
      <c r="J27" s="61">
        <v>147</v>
      </c>
      <c r="K27" s="61">
        <v>147.4</v>
      </c>
      <c r="L27" s="61">
        <v>147.5</v>
      </c>
      <c r="M27" s="61">
        <v>147.9</v>
      </c>
      <c r="N27" s="62">
        <f t="shared" si="0"/>
        <v>146.41666666666669</v>
      </c>
      <c r="O27" s="63">
        <f t="shared" si="1"/>
        <v>1.0270049099836336</v>
      </c>
    </row>
    <row r="28" spans="1:15" x14ac:dyDescent="0.25">
      <c r="A28" s="60">
        <v>1996</v>
      </c>
      <c r="B28" s="61">
        <v>148.5</v>
      </c>
      <c r="C28" s="61">
        <v>148.9</v>
      </c>
      <c r="D28" s="61">
        <v>149.4</v>
      </c>
      <c r="E28" s="61">
        <v>150</v>
      </c>
      <c r="F28" s="61">
        <v>150.30000000000001</v>
      </c>
      <c r="G28" s="61">
        <v>150.5</v>
      </c>
      <c r="H28" s="61">
        <v>150.80000000000001</v>
      </c>
      <c r="I28" s="61">
        <v>151</v>
      </c>
      <c r="J28" s="61">
        <v>151.4</v>
      </c>
      <c r="K28" s="61">
        <v>151.80000000000001</v>
      </c>
      <c r="L28" s="61">
        <v>152.4</v>
      </c>
      <c r="M28" s="61">
        <v>152.80000000000001</v>
      </c>
      <c r="N28" s="62">
        <f t="shared" si="0"/>
        <v>150.65</v>
      </c>
      <c r="O28" s="63">
        <f t="shared" si="1"/>
        <v>1.028912919749573</v>
      </c>
    </row>
    <row r="29" spans="1:15" x14ac:dyDescent="0.25">
      <c r="A29" s="60">
        <v>1997</v>
      </c>
      <c r="B29" s="61">
        <v>153.1</v>
      </c>
      <c r="C29" s="61">
        <v>153.4</v>
      </c>
      <c r="D29" s="61">
        <v>153.4</v>
      </c>
      <c r="E29" s="61">
        <v>153.4</v>
      </c>
      <c r="F29" s="61">
        <v>153.30000000000001</v>
      </c>
      <c r="G29" s="61">
        <v>153.69999999999999</v>
      </c>
      <c r="H29" s="61">
        <v>153.80000000000001</v>
      </c>
      <c r="I29" s="61">
        <v>154.19999999999999</v>
      </c>
      <c r="J29" s="61">
        <v>154.6</v>
      </c>
      <c r="K29" s="61">
        <v>154.80000000000001</v>
      </c>
      <c r="L29" s="61">
        <v>154.9</v>
      </c>
      <c r="M29" s="61">
        <v>154.9</v>
      </c>
      <c r="N29" s="62">
        <f t="shared" si="0"/>
        <v>153.95833333333334</v>
      </c>
      <c r="O29" s="63">
        <f t="shared" si="1"/>
        <v>1.021960393848877</v>
      </c>
    </row>
    <row r="30" spans="1:15" x14ac:dyDescent="0.25">
      <c r="A30" s="60">
        <v>1998</v>
      </c>
      <c r="B30" s="61">
        <v>155</v>
      </c>
      <c r="C30" s="61">
        <v>155</v>
      </c>
      <c r="D30" s="61">
        <v>154.9</v>
      </c>
      <c r="E30" s="61">
        <v>155.1</v>
      </c>
      <c r="F30" s="61">
        <v>155.5</v>
      </c>
      <c r="G30" s="61">
        <v>155.69999999999999</v>
      </c>
      <c r="H30" s="61">
        <v>156</v>
      </c>
      <c r="I30" s="61">
        <v>156.19999999999999</v>
      </c>
      <c r="J30" s="61">
        <v>156.19999999999999</v>
      </c>
      <c r="K30" s="61">
        <v>156.6</v>
      </c>
      <c r="L30" s="61">
        <v>156.80000000000001</v>
      </c>
      <c r="M30" s="61">
        <v>157.19999999999999</v>
      </c>
      <c r="N30" s="62">
        <f t="shared" si="0"/>
        <v>155.85</v>
      </c>
      <c r="O30" s="63">
        <f t="shared" si="1"/>
        <v>1.0122868741542623</v>
      </c>
    </row>
    <row r="31" spans="1:15" x14ac:dyDescent="0.25">
      <c r="A31" s="60">
        <v>1999</v>
      </c>
      <c r="B31" s="61">
        <v>157.4</v>
      </c>
      <c r="C31" s="61">
        <v>157.30000000000001</v>
      </c>
      <c r="D31" s="61">
        <v>157.4</v>
      </c>
      <c r="E31" s="61">
        <v>158.4</v>
      </c>
      <c r="F31" s="61">
        <v>158.6</v>
      </c>
      <c r="G31" s="61">
        <v>158.6</v>
      </c>
      <c r="H31" s="61">
        <v>159.30000000000001</v>
      </c>
      <c r="I31" s="61">
        <v>159.80000000000001</v>
      </c>
      <c r="J31" s="61">
        <v>160.6</v>
      </c>
      <c r="K31" s="61">
        <v>160.80000000000001</v>
      </c>
      <c r="L31" s="61">
        <v>161</v>
      </c>
      <c r="M31" s="61">
        <v>161.5</v>
      </c>
      <c r="N31" s="62">
        <f t="shared" si="0"/>
        <v>159.22499999999999</v>
      </c>
      <c r="O31" s="63">
        <f t="shared" si="1"/>
        <v>1.021655437921078</v>
      </c>
    </row>
    <row r="32" spans="1:15" x14ac:dyDescent="0.25">
      <c r="A32" s="60">
        <v>2000</v>
      </c>
      <c r="B32" s="61">
        <v>162</v>
      </c>
      <c r="C32" s="61">
        <v>162.6</v>
      </c>
      <c r="D32" s="61">
        <v>163.69999999999999</v>
      </c>
      <c r="E32" s="61">
        <v>163.5</v>
      </c>
      <c r="F32" s="61">
        <v>163.80000000000001</v>
      </c>
      <c r="G32" s="61">
        <v>164.8</v>
      </c>
      <c r="H32" s="61">
        <v>165.3</v>
      </c>
      <c r="I32" s="61">
        <v>165</v>
      </c>
      <c r="J32" s="61">
        <v>166.1</v>
      </c>
      <c r="K32" s="61">
        <v>166.3</v>
      </c>
      <c r="L32" s="61">
        <v>166.6</v>
      </c>
      <c r="M32" s="61">
        <v>166.9</v>
      </c>
      <c r="N32" s="62">
        <f t="shared" si="0"/>
        <v>164.71666666666664</v>
      </c>
      <c r="O32" s="63">
        <f t="shared" si="1"/>
        <v>1.0344899774951588</v>
      </c>
    </row>
    <row r="33" spans="1:15" x14ac:dyDescent="0.25">
      <c r="A33" s="60">
        <v>2001</v>
      </c>
      <c r="B33" s="61">
        <v>167.9</v>
      </c>
      <c r="C33" s="61">
        <v>168.2</v>
      </c>
      <c r="D33" s="61">
        <v>168.2</v>
      </c>
      <c r="E33" s="61">
        <v>168.6</v>
      </c>
      <c r="F33" s="61">
        <v>169.6</v>
      </c>
      <c r="G33" s="61">
        <v>169.8</v>
      </c>
      <c r="H33" s="61">
        <v>169.4</v>
      </c>
      <c r="I33" s="61">
        <v>169.3</v>
      </c>
      <c r="J33" s="61">
        <v>170.2</v>
      </c>
      <c r="K33" s="61">
        <v>169.4</v>
      </c>
      <c r="L33" s="61">
        <v>169.1</v>
      </c>
      <c r="M33" s="61">
        <v>168.8</v>
      </c>
      <c r="N33" s="62">
        <f t="shared" si="0"/>
        <v>169.04166666666666</v>
      </c>
      <c r="O33" s="63">
        <f t="shared" si="1"/>
        <v>1.026257209349388</v>
      </c>
    </row>
    <row r="34" spans="1:15" x14ac:dyDescent="0.25">
      <c r="A34" s="60">
        <v>2002</v>
      </c>
      <c r="B34" s="61">
        <v>169</v>
      </c>
      <c r="C34" s="61">
        <v>169.3</v>
      </c>
      <c r="D34" s="61">
        <v>169.8</v>
      </c>
      <c r="E34" s="61">
        <v>170.7</v>
      </c>
      <c r="F34" s="61">
        <v>170.7</v>
      </c>
      <c r="G34" s="61">
        <v>170.9</v>
      </c>
      <c r="H34" s="61">
        <v>171.3</v>
      </c>
      <c r="I34" s="61">
        <v>171.7</v>
      </c>
      <c r="J34" s="61">
        <v>172</v>
      </c>
      <c r="K34" s="61">
        <v>172.3</v>
      </c>
      <c r="L34" s="61">
        <v>172.6</v>
      </c>
      <c r="M34" s="61">
        <v>172.8</v>
      </c>
      <c r="N34" s="62">
        <f t="shared" si="0"/>
        <v>171.09166666666667</v>
      </c>
      <c r="O34" s="63">
        <f t="shared" si="1"/>
        <v>1.0121271875770275</v>
      </c>
    </row>
    <row r="35" spans="1:15" x14ac:dyDescent="0.25">
      <c r="A35" s="60">
        <v>2003</v>
      </c>
      <c r="B35" s="61">
        <v>173.7</v>
      </c>
      <c r="C35" s="61">
        <v>174.7</v>
      </c>
      <c r="D35" s="61">
        <v>175.1</v>
      </c>
      <c r="E35" s="61">
        <v>174.2</v>
      </c>
      <c r="F35" s="61">
        <v>173.6</v>
      </c>
      <c r="G35" s="61">
        <v>173.8</v>
      </c>
      <c r="H35" s="61">
        <v>174.4</v>
      </c>
      <c r="I35" s="61">
        <v>175.2</v>
      </c>
      <c r="J35" s="61">
        <v>175.8</v>
      </c>
      <c r="K35" s="61">
        <v>175.4</v>
      </c>
      <c r="L35" s="61">
        <v>175.4</v>
      </c>
      <c r="M35" s="61">
        <v>175.8</v>
      </c>
      <c r="N35" s="62">
        <f t="shared" si="0"/>
        <v>174.75833333333335</v>
      </c>
      <c r="O35" s="63">
        <f t="shared" si="1"/>
        <v>1.0214310067702499</v>
      </c>
    </row>
    <row r="36" spans="1:15" x14ac:dyDescent="0.25">
      <c r="A36" s="60">
        <v>2004</v>
      </c>
      <c r="B36" s="61">
        <v>176.7</v>
      </c>
      <c r="C36" s="61">
        <v>177.1</v>
      </c>
      <c r="D36" s="61">
        <v>177.5</v>
      </c>
      <c r="E36" s="61">
        <v>177.5</v>
      </c>
      <c r="F36" s="61">
        <v>178.4</v>
      </c>
      <c r="G36" s="61">
        <v>179.1</v>
      </c>
      <c r="H36" s="61">
        <v>179.2</v>
      </c>
      <c r="I36" s="61">
        <v>179.3</v>
      </c>
      <c r="J36" s="61">
        <v>179.9</v>
      </c>
      <c r="K36" s="61">
        <v>181</v>
      </c>
      <c r="L36" s="61">
        <v>182</v>
      </c>
      <c r="M36" s="61">
        <v>182</v>
      </c>
      <c r="N36" s="62">
        <f t="shared" si="0"/>
        <v>179.14166666666665</v>
      </c>
      <c r="O36" s="63">
        <f t="shared" si="1"/>
        <v>1.0250822564493822</v>
      </c>
    </row>
    <row r="37" spans="1:15" x14ac:dyDescent="0.25">
      <c r="A37" s="60">
        <v>2005</v>
      </c>
      <c r="B37" s="61">
        <v>181.7</v>
      </c>
      <c r="C37" s="61">
        <v>182.5</v>
      </c>
      <c r="D37" s="61">
        <v>183</v>
      </c>
      <c r="E37" s="61">
        <v>183.7</v>
      </c>
      <c r="F37" s="61">
        <v>183.5</v>
      </c>
      <c r="G37" s="61">
        <v>183.6</v>
      </c>
      <c r="H37" s="61">
        <v>184.9</v>
      </c>
      <c r="I37" s="61">
        <v>186.4</v>
      </c>
      <c r="J37" s="61">
        <v>189.5</v>
      </c>
      <c r="K37" s="61">
        <v>189.6</v>
      </c>
      <c r="L37" s="61">
        <v>188</v>
      </c>
      <c r="M37" s="61">
        <v>188</v>
      </c>
      <c r="N37" s="62">
        <f t="shared" si="0"/>
        <v>185.36666666666667</v>
      </c>
      <c r="O37" s="63">
        <f t="shared" si="1"/>
        <v>1.0347490347490349</v>
      </c>
    </row>
    <row r="38" spans="1:15" x14ac:dyDescent="0.25">
      <c r="A38" s="60">
        <v>2006</v>
      </c>
      <c r="B38" s="61">
        <v>189.4</v>
      </c>
      <c r="C38" s="61">
        <v>189.3</v>
      </c>
      <c r="D38" s="61">
        <v>189.5</v>
      </c>
      <c r="E38" s="61">
        <v>190.6</v>
      </c>
      <c r="F38" s="61">
        <v>191.1</v>
      </c>
      <c r="G38" s="61">
        <v>191.6</v>
      </c>
      <c r="H38" s="61">
        <v>192.8</v>
      </c>
      <c r="I38" s="61">
        <v>193.7</v>
      </c>
      <c r="J38" s="61">
        <v>192.4</v>
      </c>
      <c r="K38" s="61">
        <v>191.1</v>
      </c>
      <c r="L38" s="61">
        <v>191.2</v>
      </c>
      <c r="M38" s="61">
        <v>192.4</v>
      </c>
      <c r="N38" s="62">
        <f t="shared" si="0"/>
        <v>191.25833333333333</v>
      </c>
      <c r="O38" s="63">
        <f t="shared" si="1"/>
        <v>1.0317838518252112</v>
      </c>
    </row>
    <row r="39" spans="1:15" x14ac:dyDescent="0.25">
      <c r="A39" s="60">
        <v>2007</v>
      </c>
      <c r="B39" s="64">
        <v>192.54900000000001</v>
      </c>
      <c r="C39" s="64">
        <v>193.29599999999999</v>
      </c>
      <c r="D39" s="64">
        <v>194.56</v>
      </c>
      <c r="E39" s="64">
        <v>195.184</v>
      </c>
      <c r="F39" s="64">
        <v>196.143</v>
      </c>
      <c r="G39" s="64">
        <v>196.49799999999999</v>
      </c>
      <c r="H39" s="64">
        <v>196.834</v>
      </c>
      <c r="I39" s="64">
        <v>196.779</v>
      </c>
      <c r="J39" s="64">
        <v>197.733</v>
      </c>
      <c r="K39" s="64">
        <v>198.34200000000001</v>
      </c>
      <c r="L39" s="64">
        <v>200.148</v>
      </c>
      <c r="M39" s="64">
        <v>200.75200000000001</v>
      </c>
      <c r="N39" s="62">
        <f t="shared" si="0"/>
        <v>196.56816666666668</v>
      </c>
      <c r="O39" s="63">
        <f t="shared" si="1"/>
        <v>1.0277626247222345</v>
      </c>
    </row>
    <row r="40" spans="1:15" x14ac:dyDescent="0.25">
      <c r="A40" s="60">
        <v>2008</v>
      </c>
      <c r="B40" s="64">
        <v>201.53899999999999</v>
      </c>
      <c r="C40" s="64">
        <v>202.065</v>
      </c>
      <c r="D40" s="64">
        <v>202.78100000000001</v>
      </c>
      <c r="E40" s="64">
        <v>203.34100000000001</v>
      </c>
      <c r="F40" s="64">
        <v>204.71299999999999</v>
      </c>
      <c r="G40" s="64">
        <v>207.327</v>
      </c>
      <c r="H40" s="64">
        <v>209.053</v>
      </c>
      <c r="I40" s="64">
        <v>208.535</v>
      </c>
      <c r="J40" s="64">
        <v>208.70599999999999</v>
      </c>
      <c r="K40" s="64">
        <v>206.24700000000001</v>
      </c>
      <c r="L40" s="64">
        <v>201.35400000000001</v>
      </c>
      <c r="M40" s="64">
        <v>199.16499999999999</v>
      </c>
      <c r="N40" s="62">
        <f t="shared" si="0"/>
        <v>204.56883333333329</v>
      </c>
      <c r="O40" s="63">
        <f t="shared" si="1"/>
        <v>1.0407017412958521</v>
      </c>
    </row>
    <row r="41" spans="1:15" x14ac:dyDescent="0.25">
      <c r="A41" s="60">
        <v>2009</v>
      </c>
      <c r="B41" s="64">
        <v>199.78899999999999</v>
      </c>
      <c r="C41" s="64">
        <v>200.566</v>
      </c>
      <c r="D41" s="64">
        <v>200.29499999999999</v>
      </c>
      <c r="E41" s="64">
        <v>200.57499999999999</v>
      </c>
      <c r="F41" s="64">
        <v>200.98699999999999</v>
      </c>
      <c r="G41" s="64">
        <v>203.202</v>
      </c>
      <c r="H41" s="64">
        <v>203.143</v>
      </c>
      <c r="I41" s="64">
        <v>203.98699999999999</v>
      </c>
      <c r="J41" s="64">
        <v>204.417</v>
      </c>
      <c r="K41" s="64">
        <v>205.095</v>
      </c>
      <c r="L41" s="64">
        <v>205.98500000000001</v>
      </c>
      <c r="M41" s="64">
        <v>206.114</v>
      </c>
      <c r="N41" s="62">
        <f t="shared" si="0"/>
        <v>202.84624999999997</v>
      </c>
      <c r="O41" s="63">
        <f t="shared" si="1"/>
        <v>0.99157944391985431</v>
      </c>
    </row>
    <row r="42" spans="1:15" x14ac:dyDescent="0.25">
      <c r="A42" s="60">
        <v>2010</v>
      </c>
      <c r="B42" s="64">
        <v>206.387</v>
      </c>
      <c r="C42" s="64">
        <v>206.10300000000001</v>
      </c>
      <c r="D42" s="64">
        <v>206.166</v>
      </c>
      <c r="E42" s="64">
        <v>206.209</v>
      </c>
      <c r="F42" s="64">
        <v>206.035</v>
      </c>
      <c r="G42" s="64">
        <v>205.84899999999999</v>
      </c>
      <c r="H42" s="64">
        <v>206.33</v>
      </c>
      <c r="I42" s="64">
        <v>206.63</v>
      </c>
      <c r="J42" s="64">
        <v>206.96700000000001</v>
      </c>
      <c r="K42" s="64">
        <v>207.821</v>
      </c>
      <c r="L42" s="64">
        <v>208.39</v>
      </c>
      <c r="M42" s="64">
        <v>209.374</v>
      </c>
      <c r="N42" s="62">
        <f t="shared" si="0"/>
        <v>206.85508333333328</v>
      </c>
      <c r="O42" s="63">
        <f t="shared" si="1"/>
        <v>1.0197629156729953</v>
      </c>
    </row>
    <row r="43" spans="1:15" x14ac:dyDescent="0.25">
      <c r="A43" s="60">
        <v>2011</v>
      </c>
      <c r="B43" s="64">
        <v>210.102</v>
      </c>
      <c r="C43" s="64">
        <v>210.92</v>
      </c>
      <c r="D43" s="64">
        <v>212.274</v>
      </c>
      <c r="E43" s="64">
        <v>213.47900000000001</v>
      </c>
      <c r="F43" s="64">
        <v>214.417</v>
      </c>
      <c r="G43" s="64">
        <v>214.22</v>
      </c>
      <c r="H43" s="64">
        <v>214.78800000000001</v>
      </c>
      <c r="I43" s="64">
        <v>215.44800000000001</v>
      </c>
      <c r="J43" s="64">
        <v>216.14400000000001</v>
      </c>
      <c r="K43" s="64">
        <v>216.131</v>
      </c>
      <c r="L43" s="64">
        <v>216.398</v>
      </c>
      <c r="M43" s="64">
        <v>216.23699999999999</v>
      </c>
      <c r="N43" s="62">
        <f t="shared" si="0"/>
        <v>214.21316666666669</v>
      </c>
      <c r="O43" s="63">
        <f t="shared" si="1"/>
        <v>1.0355711989996221</v>
      </c>
    </row>
    <row r="44" spans="1:15" x14ac:dyDescent="0.25">
      <c r="A44" s="60">
        <v>2012</v>
      </c>
      <c r="B44" s="64">
        <v>216.851</v>
      </c>
      <c r="C44" s="64">
        <v>217.48699999999999</v>
      </c>
      <c r="D44" s="64">
        <v>218.11600000000001</v>
      </c>
      <c r="E44" s="64">
        <v>218.315</v>
      </c>
      <c r="F44" s="64">
        <v>217.74299999999999</v>
      </c>
      <c r="G44" s="64">
        <v>217.32599999999999</v>
      </c>
      <c r="H44" s="64">
        <v>217.148</v>
      </c>
      <c r="I44" s="64">
        <v>218.709</v>
      </c>
      <c r="J44" s="64">
        <v>220.08199999999999</v>
      </c>
      <c r="K44" s="64">
        <v>220.75200000000001</v>
      </c>
      <c r="L44" s="64">
        <v>219.90600000000001</v>
      </c>
      <c r="M44" s="64">
        <v>219.751</v>
      </c>
      <c r="N44" s="62">
        <f t="shared" si="0"/>
        <v>218.5155</v>
      </c>
      <c r="O44" s="63">
        <f t="shared" si="1"/>
        <v>1.0200843552255967</v>
      </c>
    </row>
    <row r="45" spans="1:15" x14ac:dyDescent="0.25">
      <c r="A45" s="60">
        <v>2013</v>
      </c>
      <c r="B45" s="64">
        <v>219.917</v>
      </c>
      <c r="C45" s="64">
        <v>221.54400000000001</v>
      </c>
      <c r="D45" s="64">
        <v>220.78700000000001</v>
      </c>
      <c r="E45" s="64">
        <v>219.99799999999999</v>
      </c>
      <c r="F45" s="64">
        <v>220.40299999999999</v>
      </c>
      <c r="G45" s="64">
        <v>221.00800000000001</v>
      </c>
      <c r="H45" s="64">
        <v>221.39599999999999</v>
      </c>
      <c r="I45" s="64">
        <v>221.77099999999999</v>
      </c>
      <c r="J45" s="64">
        <v>222.065</v>
      </c>
      <c r="K45" s="64">
        <v>222.149</v>
      </c>
      <c r="L45" s="64">
        <v>222.19499999999999</v>
      </c>
      <c r="M45" s="64">
        <v>222.94900000000001</v>
      </c>
      <c r="N45" s="62">
        <f t="shared" si="0"/>
        <v>221.34850000000003</v>
      </c>
      <c r="O45" s="63">
        <f t="shared" si="1"/>
        <v>1.0129647553606038</v>
      </c>
    </row>
    <row r="46" spans="1:15" x14ac:dyDescent="0.25">
      <c r="A46" s="60">
        <v>2014</v>
      </c>
      <c r="B46" s="64">
        <v>223.35900000000001</v>
      </c>
      <c r="C46" s="64">
        <v>223.44399999999999</v>
      </c>
      <c r="D46" s="64">
        <v>223.85599999999999</v>
      </c>
      <c r="E46" s="64">
        <v>224.31200000000001</v>
      </c>
      <c r="F46" s="64">
        <v>224.958</v>
      </c>
      <c r="G46" s="64">
        <v>225.37</v>
      </c>
      <c r="H46" s="64">
        <v>225.535</v>
      </c>
      <c r="I46" s="64">
        <v>225.25899999999999</v>
      </c>
      <c r="J46" s="64">
        <v>225.459</v>
      </c>
      <c r="K46" s="64">
        <v>225.39099999999999</v>
      </c>
      <c r="L46" s="64">
        <v>224.273</v>
      </c>
      <c r="M46" s="64">
        <v>223.08600000000001</v>
      </c>
      <c r="N46" s="62">
        <f t="shared" si="0"/>
        <v>224.52516666666671</v>
      </c>
      <c r="O46" s="63">
        <f t="shared" si="1"/>
        <v>1.0143514262200406</v>
      </c>
    </row>
    <row r="47" spans="1:15" x14ac:dyDescent="0.25">
      <c r="A47" s="60">
        <v>2015</v>
      </c>
      <c r="B47" s="64">
        <v>220.86600000000001</v>
      </c>
      <c r="C47" s="64">
        <v>221.48699999999999</v>
      </c>
      <c r="D47" s="64">
        <v>222.13200000000001</v>
      </c>
      <c r="E47" s="64">
        <v>222.208</v>
      </c>
      <c r="F47" s="64">
        <v>223.44200000000001</v>
      </c>
      <c r="G47" s="64">
        <v>224.27099999999999</v>
      </c>
      <c r="N47" s="62">
        <f t="shared" si="0"/>
        <v>222.40099999999998</v>
      </c>
      <c r="O47" s="63">
        <f t="shared" si="1"/>
        <v>0.99053929366492666</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July 31, 2015 (02:33:41 PM)</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abSelected="1" workbookViewId="0">
      <selection activeCell="O27" sqref="O27"/>
    </sheetView>
  </sheetViews>
  <sheetFormatPr defaultRowHeight="15.75" x14ac:dyDescent="0.25"/>
  <cols>
    <col min="1" max="16384" width="9.140625" style="19"/>
  </cols>
  <sheetData>
    <row r="1" spans="1:2" x14ac:dyDescent="0.25">
      <c r="B1" s="19" t="s">
        <v>26</v>
      </c>
    </row>
    <row r="2" spans="1:2" x14ac:dyDescent="0.25">
      <c r="A2" s="19" t="s">
        <v>27</v>
      </c>
      <c r="B2" s="48">
        <f>'Figure 4'!H17</f>
        <v>7.5542250179855941E-2</v>
      </c>
    </row>
    <row r="3" spans="1:2" x14ac:dyDescent="0.25">
      <c r="A3" s="19" t="s">
        <v>58</v>
      </c>
      <c r="B3" s="48">
        <f>GEOMEAN('Medical Care'!O13:O47)-1</f>
        <v>5.4683334566509201E-2</v>
      </c>
    </row>
    <row r="5" spans="1:2" x14ac:dyDescent="0.25">
      <c r="A5" s="19" t="s">
        <v>57</v>
      </c>
    </row>
    <row r="23" spans="1:2" x14ac:dyDescent="0.25">
      <c r="A23" s="20" t="s">
        <v>40</v>
      </c>
    </row>
    <row r="24" spans="1:2" x14ac:dyDescent="0.25">
      <c r="A24" s="90" t="s">
        <v>113</v>
      </c>
    </row>
    <row r="25" spans="1:2" x14ac:dyDescent="0.25">
      <c r="A25" s="20"/>
    </row>
    <row r="26" spans="1:2" x14ac:dyDescent="0.25">
      <c r="A26" s="20"/>
    </row>
    <row r="27" spans="1:2" x14ac:dyDescent="0.25">
      <c r="B27" s="19" t="s">
        <v>28</v>
      </c>
    </row>
    <row r="28" spans="1:2" x14ac:dyDescent="0.25">
      <c r="A28" s="19" t="s">
        <v>29</v>
      </c>
      <c r="B28" s="48">
        <f>'Inflation Indexing'!C23</f>
        <v>8.7726985509499311E-2</v>
      </c>
    </row>
    <row r="29" spans="1:2" x14ac:dyDescent="0.25">
      <c r="A29" s="19" t="s">
        <v>56</v>
      </c>
      <c r="B29" s="48">
        <f>'Inflation Indexing'!C17</f>
        <v>6.3079999999999997E-2</v>
      </c>
    </row>
    <row r="31" spans="1:2" x14ac:dyDescent="0.25">
      <c r="A31" s="19" t="s">
        <v>59</v>
      </c>
    </row>
    <row r="49" spans="1:2" x14ac:dyDescent="0.25">
      <c r="A49" s="20" t="s">
        <v>41</v>
      </c>
    </row>
    <row r="50" spans="1:2" x14ac:dyDescent="0.25">
      <c r="A50" s="90" t="s">
        <v>113</v>
      </c>
    </row>
    <row r="53" spans="1:2" x14ac:dyDescent="0.25">
      <c r="A53" s="20"/>
      <c r="B53" s="19" t="s">
        <v>28</v>
      </c>
    </row>
    <row r="54" spans="1:2" x14ac:dyDescent="0.25">
      <c r="A54" s="19" t="s">
        <v>34</v>
      </c>
      <c r="B54" s="21">
        <v>6.1499999999999999E-2</v>
      </c>
    </row>
    <row r="55" spans="1:2" x14ac:dyDescent="0.25">
      <c r="A55" s="19" t="s">
        <v>35</v>
      </c>
      <c r="B55" s="21">
        <v>0.11445</v>
      </c>
    </row>
    <row r="57" spans="1:2" x14ac:dyDescent="0.25">
      <c r="A57" s="19" t="s">
        <v>42</v>
      </c>
    </row>
    <row r="74" spans="1:1" x14ac:dyDescent="0.25">
      <c r="A74" s="20" t="s">
        <v>43</v>
      </c>
    </row>
    <row r="75" spans="1:1" x14ac:dyDescent="0.25">
      <c r="A75" s="90" t="s">
        <v>113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pane ySplit="11" topLeftCell="A12" activePane="bottomLeft" state="frozen"/>
      <selection activeCell="I45" sqref="I45"/>
      <selection pane="bottomLeft" activeCell="I45" sqref="I45"/>
    </sheetView>
  </sheetViews>
  <sheetFormatPr defaultRowHeight="15" x14ac:dyDescent="0.25"/>
  <cols>
    <col min="1" max="1" width="20" style="50" customWidth="1"/>
    <col min="2" max="255" width="8" style="50" customWidth="1"/>
    <col min="256" max="16384" width="9.140625" style="50"/>
  </cols>
  <sheetData>
    <row r="1" spans="1:15" ht="15.75" x14ac:dyDescent="0.25">
      <c r="A1" s="79" t="s">
        <v>80</v>
      </c>
      <c r="B1" s="77"/>
      <c r="C1" s="77"/>
      <c r="D1" s="77"/>
      <c r="E1" s="77"/>
      <c r="F1" s="77"/>
    </row>
    <row r="2" spans="1:15" ht="15.75" x14ac:dyDescent="0.25">
      <c r="A2" s="79" t="s">
        <v>81</v>
      </c>
      <c r="B2" s="77"/>
      <c r="C2" s="77"/>
      <c r="D2" s="77"/>
      <c r="E2" s="77"/>
      <c r="F2" s="77"/>
    </row>
    <row r="3" spans="1:15" x14ac:dyDescent="0.25">
      <c r="A3" s="77"/>
      <c r="B3" s="77"/>
      <c r="C3" s="77"/>
      <c r="D3" s="77"/>
      <c r="E3" s="77"/>
      <c r="F3" s="77"/>
    </row>
    <row r="4" spans="1:15" x14ac:dyDescent="0.25">
      <c r="A4" s="57" t="s">
        <v>82</v>
      </c>
      <c r="B4" s="76" t="s">
        <v>83</v>
      </c>
      <c r="C4" s="77"/>
      <c r="D4" s="77"/>
      <c r="E4" s="77"/>
      <c r="F4" s="77"/>
    </row>
    <row r="5" spans="1:15" x14ac:dyDescent="0.25">
      <c r="A5" s="80" t="s">
        <v>84</v>
      </c>
      <c r="B5" s="77"/>
      <c r="C5" s="77"/>
      <c r="D5" s="77"/>
      <c r="E5" s="77"/>
      <c r="F5" s="77"/>
    </row>
    <row r="6" spans="1:15" x14ac:dyDescent="0.25">
      <c r="A6" s="57" t="s">
        <v>85</v>
      </c>
      <c r="B6" s="76" t="s">
        <v>86</v>
      </c>
      <c r="C6" s="77"/>
      <c r="D6" s="77"/>
      <c r="E6" s="77"/>
      <c r="F6" s="77"/>
    </row>
    <row r="7" spans="1:15" x14ac:dyDescent="0.25">
      <c r="A7" s="57" t="s">
        <v>87</v>
      </c>
      <c r="B7" s="76" t="s">
        <v>88</v>
      </c>
      <c r="C7" s="77"/>
      <c r="D7" s="77"/>
      <c r="E7" s="77"/>
      <c r="F7" s="77"/>
    </row>
    <row r="8" spans="1:15" x14ac:dyDescent="0.25">
      <c r="A8" s="57" t="s">
        <v>89</v>
      </c>
      <c r="B8" s="76" t="s">
        <v>90</v>
      </c>
      <c r="C8" s="77"/>
      <c r="D8" s="77"/>
      <c r="E8" s="77"/>
      <c r="F8" s="77"/>
    </row>
    <row r="9" spans="1:15" x14ac:dyDescent="0.25">
      <c r="A9" s="57" t="s">
        <v>91</v>
      </c>
      <c r="B9" s="78" t="s">
        <v>92</v>
      </c>
      <c r="C9" s="77"/>
      <c r="D9" s="77"/>
      <c r="E9" s="77"/>
      <c r="F9" s="77"/>
    </row>
    <row r="11" spans="1:15" ht="15.75" thickBot="1" x14ac:dyDescent="0.3">
      <c r="A11" s="58" t="s">
        <v>14</v>
      </c>
      <c r="B11" s="58" t="s">
        <v>93</v>
      </c>
      <c r="C11" s="58" t="s">
        <v>94</v>
      </c>
      <c r="D11" s="58" t="s">
        <v>95</v>
      </c>
      <c r="E11" s="58" t="s">
        <v>96</v>
      </c>
      <c r="F11" s="58" t="s">
        <v>97</v>
      </c>
      <c r="G11" s="58" t="s">
        <v>98</v>
      </c>
      <c r="H11" s="58" t="s">
        <v>99</v>
      </c>
      <c r="I11" s="58" t="s">
        <v>100</v>
      </c>
      <c r="J11" s="58" t="s">
        <v>101</v>
      </c>
      <c r="K11" s="58" t="s">
        <v>102</v>
      </c>
      <c r="L11" s="58" t="s">
        <v>103</v>
      </c>
      <c r="M11" s="58" t="s">
        <v>104</v>
      </c>
      <c r="N11" s="59" t="s">
        <v>105</v>
      </c>
      <c r="O11" s="59" t="s">
        <v>106</v>
      </c>
    </row>
    <row r="12" spans="1:15" ht="15.75" thickTop="1" x14ac:dyDescent="0.25">
      <c r="A12" s="60">
        <v>1979</v>
      </c>
      <c r="B12" s="61">
        <v>65.2</v>
      </c>
      <c r="C12" s="61">
        <v>65.7</v>
      </c>
      <c r="D12" s="61">
        <v>66.2</v>
      </c>
      <c r="E12" s="61">
        <v>66.599999999999994</v>
      </c>
      <c r="F12" s="61">
        <v>66.900000000000006</v>
      </c>
      <c r="G12" s="61">
        <v>67.400000000000006</v>
      </c>
      <c r="H12" s="61">
        <v>68.099999999999994</v>
      </c>
      <c r="I12" s="61">
        <v>68.7</v>
      </c>
      <c r="J12" s="61">
        <v>69.3</v>
      </c>
      <c r="K12" s="61">
        <v>70</v>
      </c>
      <c r="L12" s="61">
        <v>70.5</v>
      </c>
      <c r="M12" s="61">
        <v>71.3</v>
      </c>
      <c r="N12" s="62">
        <f>AVERAGE(B12:M12)</f>
        <v>67.99166666666666</v>
      </c>
      <c r="O12" s="63"/>
    </row>
    <row r="13" spans="1:15" x14ac:dyDescent="0.25">
      <c r="A13" s="60">
        <v>1980</v>
      </c>
      <c r="B13" s="61">
        <v>72.099999999999994</v>
      </c>
      <c r="C13" s="61">
        <v>73</v>
      </c>
      <c r="D13" s="61">
        <v>73.599999999999994</v>
      </c>
      <c r="E13" s="61">
        <v>74.400000000000006</v>
      </c>
      <c r="F13" s="61">
        <v>75</v>
      </c>
      <c r="G13" s="61">
        <v>75.400000000000006</v>
      </c>
      <c r="H13" s="61">
        <v>75.900000000000006</v>
      </c>
      <c r="I13" s="61">
        <v>76.5</v>
      </c>
      <c r="J13" s="61">
        <v>77.099999999999994</v>
      </c>
      <c r="K13" s="61">
        <v>77.7</v>
      </c>
      <c r="L13" s="61">
        <v>78.2</v>
      </c>
      <c r="M13" s="61">
        <v>78.8</v>
      </c>
      <c r="N13" s="62">
        <f>AVERAGE(B13:M13)</f>
        <v>75.641666666666666</v>
      </c>
      <c r="O13" s="63">
        <f>N13/N12</f>
        <v>1.1125137884544676</v>
      </c>
    </row>
    <row r="14" spans="1:15" x14ac:dyDescent="0.25">
      <c r="A14" s="60">
        <v>1981</v>
      </c>
      <c r="B14" s="61">
        <v>79.5</v>
      </c>
      <c r="C14" s="61">
        <v>80.2</v>
      </c>
      <c r="D14" s="61">
        <v>81</v>
      </c>
      <c r="E14" s="61">
        <v>81.7</v>
      </c>
      <c r="F14" s="61">
        <v>82.3</v>
      </c>
      <c r="G14" s="61">
        <v>83.1</v>
      </c>
      <c r="H14" s="61">
        <v>83.8</v>
      </c>
      <c r="I14" s="61">
        <v>84.6</v>
      </c>
      <c r="J14" s="61">
        <v>85.3</v>
      </c>
      <c r="K14" s="61">
        <v>86.1</v>
      </c>
      <c r="L14" s="61">
        <v>87</v>
      </c>
      <c r="M14" s="61">
        <v>87.7</v>
      </c>
      <c r="N14" s="62">
        <f t="shared" ref="N14:N48" si="0">AVERAGE(B14:M14)</f>
        <v>83.524999999999991</v>
      </c>
      <c r="O14" s="63">
        <f t="shared" ref="O14:O48" si="1">N14/N13</f>
        <v>1.1042194557673239</v>
      </c>
    </row>
    <row r="15" spans="1:15" x14ac:dyDescent="0.25">
      <c r="A15" s="60">
        <v>1982</v>
      </c>
      <c r="B15" s="61">
        <v>88.3</v>
      </c>
      <c r="C15" s="61">
        <v>88.9</v>
      </c>
      <c r="D15" s="61">
        <v>89.6</v>
      </c>
      <c r="E15" s="61">
        <v>90.5</v>
      </c>
      <c r="F15" s="61">
        <v>91.3</v>
      </c>
      <c r="G15" s="61">
        <v>92.2</v>
      </c>
      <c r="H15" s="61">
        <v>93</v>
      </c>
      <c r="I15" s="61">
        <v>93.8</v>
      </c>
      <c r="J15" s="61">
        <v>94.7</v>
      </c>
      <c r="K15" s="61">
        <v>95.4</v>
      </c>
      <c r="L15" s="61">
        <v>96.3</v>
      </c>
      <c r="M15" s="61">
        <v>97</v>
      </c>
      <c r="N15" s="62">
        <f t="shared" si="0"/>
        <v>92.583333333333329</v>
      </c>
      <c r="O15" s="63">
        <f t="shared" si="1"/>
        <v>1.1084505637034821</v>
      </c>
    </row>
    <row r="16" spans="1:15" x14ac:dyDescent="0.25">
      <c r="A16" s="60">
        <v>1983</v>
      </c>
      <c r="B16" s="61">
        <v>97.7</v>
      </c>
      <c r="C16" s="61">
        <v>98.5</v>
      </c>
      <c r="D16" s="61">
        <v>98.8</v>
      </c>
      <c r="E16" s="61">
        <v>99.2</v>
      </c>
      <c r="F16" s="61">
        <v>99.7</v>
      </c>
      <c r="G16" s="61">
        <v>100.2</v>
      </c>
      <c r="H16" s="61">
        <v>100.8</v>
      </c>
      <c r="I16" s="61">
        <v>101.3</v>
      </c>
      <c r="J16" s="61">
        <v>101.8</v>
      </c>
      <c r="K16" s="61">
        <v>102.3</v>
      </c>
      <c r="L16" s="61">
        <v>102.8</v>
      </c>
      <c r="M16" s="61">
        <v>103.4</v>
      </c>
      <c r="N16" s="62">
        <f t="shared" si="0"/>
        <v>100.54166666666667</v>
      </c>
      <c r="O16" s="63">
        <f t="shared" si="1"/>
        <v>1.0859585958595861</v>
      </c>
    </row>
    <row r="17" spans="1:15" x14ac:dyDescent="0.25">
      <c r="A17" s="60">
        <v>1984</v>
      </c>
      <c r="B17" s="61">
        <v>104.1</v>
      </c>
      <c r="C17" s="61">
        <v>104.9</v>
      </c>
      <c r="D17" s="61">
        <v>105.2</v>
      </c>
      <c r="E17" s="61">
        <v>105.7</v>
      </c>
      <c r="F17" s="61">
        <v>106.2</v>
      </c>
      <c r="G17" s="61">
        <v>106.7</v>
      </c>
      <c r="H17" s="61">
        <v>107.2</v>
      </c>
      <c r="I17" s="61">
        <v>107.7</v>
      </c>
      <c r="J17" s="61">
        <v>108.1</v>
      </c>
      <c r="K17" s="61">
        <v>108.8</v>
      </c>
      <c r="L17" s="61">
        <v>109.3</v>
      </c>
      <c r="M17" s="61">
        <v>109.8</v>
      </c>
      <c r="N17" s="62">
        <f t="shared" si="0"/>
        <v>106.97500000000001</v>
      </c>
      <c r="O17" s="63">
        <f t="shared" si="1"/>
        <v>1.0639867384997928</v>
      </c>
    </row>
    <row r="18" spans="1:15" x14ac:dyDescent="0.25">
      <c r="A18" s="60">
        <v>1985</v>
      </c>
      <c r="B18" s="61">
        <v>110.3</v>
      </c>
      <c r="C18" s="61">
        <v>110.8</v>
      </c>
      <c r="D18" s="61">
        <v>111.4</v>
      </c>
      <c r="E18" s="61">
        <v>112</v>
      </c>
      <c r="F18" s="61">
        <v>112.7</v>
      </c>
      <c r="G18" s="61">
        <v>113.3</v>
      </c>
      <c r="H18" s="61">
        <v>113.9</v>
      </c>
      <c r="I18" s="61">
        <v>114.6</v>
      </c>
      <c r="J18" s="61">
        <v>115.1</v>
      </c>
      <c r="K18" s="61">
        <v>115.8</v>
      </c>
      <c r="L18" s="61">
        <v>116.5</v>
      </c>
      <c r="M18" s="61">
        <v>117.2</v>
      </c>
      <c r="N18" s="62">
        <f t="shared" si="0"/>
        <v>113.63333333333334</v>
      </c>
      <c r="O18" s="63">
        <f t="shared" si="1"/>
        <v>1.0622419568434993</v>
      </c>
    </row>
    <row r="19" spans="1:15" x14ac:dyDescent="0.25">
      <c r="A19" s="60">
        <v>1986</v>
      </c>
      <c r="B19" s="61">
        <v>118</v>
      </c>
      <c r="C19" s="61">
        <v>118.8</v>
      </c>
      <c r="D19" s="61">
        <v>119.6</v>
      </c>
      <c r="E19" s="61">
        <v>120.4</v>
      </c>
      <c r="F19" s="61">
        <v>121</v>
      </c>
      <c r="G19" s="61">
        <v>121.7</v>
      </c>
      <c r="H19" s="61">
        <v>122.4</v>
      </c>
      <c r="I19" s="61">
        <v>123.2</v>
      </c>
      <c r="J19" s="61">
        <v>123.9</v>
      </c>
      <c r="K19" s="61">
        <v>124.7</v>
      </c>
      <c r="L19" s="61">
        <v>125.2</v>
      </c>
      <c r="M19" s="61">
        <v>126.1</v>
      </c>
      <c r="N19" s="62">
        <f t="shared" si="0"/>
        <v>122.08333333333333</v>
      </c>
      <c r="O19" s="63">
        <f t="shared" si="1"/>
        <v>1.0743619829862128</v>
      </c>
    </row>
    <row r="20" spans="1:15" x14ac:dyDescent="0.25">
      <c r="A20" s="60">
        <v>1987</v>
      </c>
      <c r="B20" s="61">
        <v>126.5</v>
      </c>
      <c r="C20" s="61">
        <v>127</v>
      </c>
      <c r="D20" s="61">
        <v>127.7</v>
      </c>
      <c r="E20" s="61">
        <v>128.5</v>
      </c>
      <c r="F20" s="61">
        <v>129.30000000000001</v>
      </c>
      <c r="G20" s="61">
        <v>130</v>
      </c>
      <c r="H20" s="61">
        <v>130.80000000000001</v>
      </c>
      <c r="I20" s="61">
        <v>131.30000000000001</v>
      </c>
      <c r="J20" s="61">
        <v>132</v>
      </c>
      <c r="K20" s="61">
        <v>132.69999999999999</v>
      </c>
      <c r="L20" s="61">
        <v>133.19999999999999</v>
      </c>
      <c r="M20" s="61">
        <v>133.69999999999999</v>
      </c>
      <c r="N20" s="62">
        <f t="shared" si="0"/>
        <v>130.22499999999999</v>
      </c>
      <c r="O20" s="63">
        <f t="shared" si="1"/>
        <v>1.0666894197952219</v>
      </c>
    </row>
    <row r="21" spans="1:15" x14ac:dyDescent="0.25">
      <c r="A21" s="60">
        <v>1988</v>
      </c>
      <c r="B21" s="61">
        <v>134.80000000000001</v>
      </c>
      <c r="C21" s="61">
        <v>135.5</v>
      </c>
      <c r="D21" s="61">
        <v>136.19999999999999</v>
      </c>
      <c r="E21" s="61">
        <v>136.9</v>
      </c>
      <c r="F21" s="61">
        <v>137.80000000000001</v>
      </c>
      <c r="G21" s="61">
        <v>138.5</v>
      </c>
      <c r="H21" s="61">
        <v>139.5</v>
      </c>
      <c r="I21" s="61">
        <v>140.19999999999999</v>
      </c>
      <c r="J21" s="61">
        <v>140.9</v>
      </c>
      <c r="K21" s="61">
        <v>141.80000000000001</v>
      </c>
      <c r="L21" s="61">
        <v>142.4</v>
      </c>
      <c r="M21" s="61">
        <v>143.19999999999999</v>
      </c>
      <c r="N21" s="62">
        <f t="shared" si="0"/>
        <v>138.97500000000002</v>
      </c>
      <c r="O21" s="63">
        <f t="shared" si="1"/>
        <v>1.0671913995008642</v>
      </c>
    </row>
    <row r="22" spans="1:15" x14ac:dyDescent="0.25">
      <c r="A22" s="60">
        <v>1989</v>
      </c>
      <c r="B22" s="61">
        <v>144.30000000000001</v>
      </c>
      <c r="C22" s="61">
        <v>145.30000000000001</v>
      </c>
      <c r="D22" s="61">
        <v>146.19999999999999</v>
      </c>
      <c r="E22" s="61">
        <v>147.1</v>
      </c>
      <c r="F22" s="61">
        <v>147.9</v>
      </c>
      <c r="G22" s="61">
        <v>149</v>
      </c>
      <c r="H22" s="61">
        <v>149.9</v>
      </c>
      <c r="I22" s="61">
        <v>151</v>
      </c>
      <c r="J22" s="61">
        <v>152.19999999999999</v>
      </c>
      <c r="K22" s="61">
        <v>153.1</v>
      </c>
      <c r="L22" s="61">
        <v>154.4</v>
      </c>
      <c r="M22" s="61">
        <v>155.30000000000001</v>
      </c>
      <c r="N22" s="62">
        <f t="shared" si="0"/>
        <v>149.64166666666668</v>
      </c>
      <c r="O22" s="63">
        <f t="shared" si="1"/>
        <v>1.0767524135036277</v>
      </c>
    </row>
    <row r="23" spans="1:15" x14ac:dyDescent="0.25">
      <c r="A23" s="60">
        <v>1990</v>
      </c>
      <c r="B23" s="61">
        <v>156.19999999999999</v>
      </c>
      <c r="C23" s="61">
        <v>157.30000000000001</v>
      </c>
      <c r="D23" s="61">
        <v>158.30000000000001</v>
      </c>
      <c r="E23" s="61">
        <v>159.6</v>
      </c>
      <c r="F23" s="61">
        <v>160.80000000000001</v>
      </c>
      <c r="G23" s="61">
        <v>161.9</v>
      </c>
      <c r="H23" s="61">
        <v>163.19999999999999</v>
      </c>
      <c r="I23" s="61">
        <v>164.7</v>
      </c>
      <c r="J23" s="61">
        <v>165.6</v>
      </c>
      <c r="K23" s="61">
        <v>166.9</v>
      </c>
      <c r="L23" s="61">
        <v>168.3</v>
      </c>
      <c r="M23" s="61">
        <v>169.4</v>
      </c>
      <c r="N23" s="62">
        <f t="shared" si="0"/>
        <v>162.68333333333334</v>
      </c>
      <c r="O23" s="63">
        <f t="shared" si="1"/>
        <v>1.0871526424235674</v>
      </c>
    </row>
    <row r="24" spans="1:15" x14ac:dyDescent="0.25">
      <c r="A24" s="60">
        <v>1991</v>
      </c>
      <c r="B24" s="61">
        <v>170.6</v>
      </c>
      <c r="C24" s="61">
        <v>171.6</v>
      </c>
      <c r="D24" s="61">
        <v>172.8</v>
      </c>
      <c r="E24" s="61">
        <v>173.7</v>
      </c>
      <c r="F24" s="61">
        <v>174.7</v>
      </c>
      <c r="G24" s="61">
        <v>175.8</v>
      </c>
      <c r="H24" s="61">
        <v>176.8</v>
      </c>
      <c r="I24" s="61">
        <v>178.2</v>
      </c>
      <c r="J24" s="61">
        <v>179.3</v>
      </c>
      <c r="K24" s="61">
        <v>180.3</v>
      </c>
      <c r="L24" s="61">
        <v>181.4</v>
      </c>
      <c r="M24" s="61">
        <v>182.6</v>
      </c>
      <c r="N24" s="62">
        <f t="shared" si="0"/>
        <v>176.48333333333335</v>
      </c>
      <c r="O24" s="63">
        <f t="shared" si="1"/>
        <v>1.0848273742444423</v>
      </c>
    </row>
    <row r="25" spans="1:15" x14ac:dyDescent="0.25">
      <c r="A25" s="60">
        <v>1992</v>
      </c>
      <c r="B25" s="61">
        <v>183.7</v>
      </c>
      <c r="C25" s="61">
        <v>185.1</v>
      </c>
      <c r="D25" s="61">
        <v>186.3</v>
      </c>
      <c r="E25" s="61">
        <v>187.5</v>
      </c>
      <c r="F25" s="61">
        <v>188.2</v>
      </c>
      <c r="G25" s="61">
        <v>189.1</v>
      </c>
      <c r="H25" s="61">
        <v>190.2</v>
      </c>
      <c r="I25" s="61">
        <v>191.1</v>
      </c>
      <c r="J25" s="61">
        <v>192.1</v>
      </c>
      <c r="K25" s="61">
        <v>193.1</v>
      </c>
      <c r="L25" s="61">
        <v>194</v>
      </c>
      <c r="M25" s="61">
        <v>194.9</v>
      </c>
      <c r="N25" s="62">
        <f t="shared" si="0"/>
        <v>189.60833333333332</v>
      </c>
      <c r="O25" s="63">
        <f t="shared" si="1"/>
        <v>1.0743696288601376</v>
      </c>
    </row>
    <row r="26" spans="1:15" x14ac:dyDescent="0.25">
      <c r="A26" s="60">
        <v>1993</v>
      </c>
      <c r="B26" s="61">
        <v>196</v>
      </c>
      <c r="C26" s="61">
        <v>197</v>
      </c>
      <c r="D26" s="61">
        <v>197.7</v>
      </c>
      <c r="E26" s="61">
        <v>198.8</v>
      </c>
      <c r="F26" s="61">
        <v>200.1</v>
      </c>
      <c r="G26" s="61">
        <v>200.9</v>
      </c>
      <c r="H26" s="61">
        <v>201.7</v>
      </c>
      <c r="I26" s="61">
        <v>202.4</v>
      </c>
      <c r="J26" s="61">
        <v>203.1</v>
      </c>
      <c r="K26" s="61">
        <v>203.9</v>
      </c>
      <c r="L26" s="61">
        <v>204.4</v>
      </c>
      <c r="M26" s="61">
        <v>205.2</v>
      </c>
      <c r="N26" s="62">
        <f t="shared" si="0"/>
        <v>200.93333333333331</v>
      </c>
      <c r="O26" s="63">
        <f t="shared" si="1"/>
        <v>1.0597283874653891</v>
      </c>
    </row>
    <row r="27" spans="1:15" x14ac:dyDescent="0.25">
      <c r="A27" s="60">
        <v>1994</v>
      </c>
      <c r="B27" s="61">
        <v>205.8</v>
      </c>
      <c r="C27" s="61">
        <v>206.4</v>
      </c>
      <c r="D27" s="61">
        <v>207.2</v>
      </c>
      <c r="E27" s="61">
        <v>208.4</v>
      </c>
      <c r="F27" s="61">
        <v>209</v>
      </c>
      <c r="G27" s="61">
        <v>209.8</v>
      </c>
      <c r="H27" s="61">
        <v>210.6</v>
      </c>
      <c r="I27" s="61">
        <v>211.5</v>
      </c>
      <c r="J27" s="61">
        <v>212.3</v>
      </c>
      <c r="K27" s="61">
        <v>213.5</v>
      </c>
      <c r="L27" s="61">
        <v>214.3</v>
      </c>
      <c r="M27" s="61">
        <v>215.3</v>
      </c>
      <c r="N27" s="62">
        <f t="shared" si="0"/>
        <v>210.3416666666667</v>
      </c>
      <c r="O27" s="63">
        <f t="shared" si="1"/>
        <v>1.0468231585932319</v>
      </c>
    </row>
    <row r="28" spans="1:15" x14ac:dyDescent="0.25">
      <c r="A28" s="60">
        <v>1995</v>
      </c>
      <c r="B28" s="61">
        <v>215.9</v>
      </c>
      <c r="C28" s="61">
        <v>216.8</v>
      </c>
      <c r="D28" s="61">
        <v>217.4</v>
      </c>
      <c r="E28" s="61">
        <v>218</v>
      </c>
      <c r="F28" s="61">
        <v>218.6</v>
      </c>
      <c r="G28" s="61">
        <v>219.3</v>
      </c>
      <c r="H28" s="61">
        <v>220.1</v>
      </c>
      <c r="I28" s="61">
        <v>221</v>
      </c>
      <c r="J28" s="61">
        <v>221.8</v>
      </c>
      <c r="K28" s="61">
        <v>222.4</v>
      </c>
      <c r="L28" s="61">
        <v>223.2</v>
      </c>
      <c r="M28" s="61">
        <v>223.7</v>
      </c>
      <c r="N28" s="62">
        <f t="shared" si="0"/>
        <v>219.84999999999994</v>
      </c>
      <c r="O28" s="63">
        <f t="shared" si="1"/>
        <v>1.0452042312111243</v>
      </c>
    </row>
    <row r="29" spans="1:15" x14ac:dyDescent="0.25">
      <c r="A29" s="60">
        <v>1996</v>
      </c>
      <c r="B29" s="61">
        <v>224.5</v>
      </c>
      <c r="C29" s="61">
        <v>225.1</v>
      </c>
      <c r="D29" s="61">
        <v>225.6</v>
      </c>
      <c r="E29" s="61">
        <v>226.1</v>
      </c>
      <c r="F29" s="61">
        <v>226.8</v>
      </c>
      <c r="G29" s="61">
        <v>227.4</v>
      </c>
      <c r="H29" s="61">
        <v>228</v>
      </c>
      <c r="I29" s="61">
        <v>228.5</v>
      </c>
      <c r="J29" s="61">
        <v>229</v>
      </c>
      <c r="K29" s="61">
        <v>229.7</v>
      </c>
      <c r="L29" s="61">
        <v>230.3</v>
      </c>
      <c r="M29" s="61">
        <v>230.7</v>
      </c>
      <c r="N29" s="62">
        <f t="shared" si="0"/>
        <v>227.64166666666668</v>
      </c>
      <c r="O29" s="63">
        <f t="shared" si="1"/>
        <v>1.0354408308695326</v>
      </c>
    </row>
    <row r="30" spans="1:15" x14ac:dyDescent="0.25">
      <c r="A30" s="60">
        <v>1997</v>
      </c>
      <c r="B30" s="61">
        <v>231.1</v>
      </c>
      <c r="C30" s="61">
        <v>231.5</v>
      </c>
      <c r="D30" s="61">
        <v>232.4</v>
      </c>
      <c r="E30" s="61">
        <v>232.9</v>
      </c>
      <c r="F30" s="61">
        <v>233.5</v>
      </c>
      <c r="G30" s="61">
        <v>233.8</v>
      </c>
      <c r="H30" s="61">
        <v>234</v>
      </c>
      <c r="I30" s="61">
        <v>234.4</v>
      </c>
      <c r="J30" s="61">
        <v>234.9</v>
      </c>
      <c r="K30" s="61">
        <v>235.6</v>
      </c>
      <c r="L30" s="61">
        <v>236.2</v>
      </c>
      <c r="M30" s="61">
        <v>237.3</v>
      </c>
      <c r="N30" s="62">
        <f t="shared" si="0"/>
        <v>233.96666666666667</v>
      </c>
      <c r="O30" s="63">
        <f t="shared" si="1"/>
        <v>1.0277848958523996</v>
      </c>
    </row>
    <row r="31" spans="1:15" x14ac:dyDescent="0.25">
      <c r="A31" s="60">
        <v>1998</v>
      </c>
      <c r="B31" s="61">
        <v>237.5</v>
      </c>
      <c r="C31" s="61">
        <v>238.2</v>
      </c>
      <c r="D31" s="61">
        <v>238.7</v>
      </c>
      <c r="E31" s="61">
        <v>239.6</v>
      </c>
      <c r="F31" s="61">
        <v>240.5</v>
      </c>
      <c r="G31" s="61">
        <v>241.2</v>
      </c>
      <c r="H31" s="61">
        <v>241.9</v>
      </c>
      <c r="I31" s="61">
        <v>242.7</v>
      </c>
      <c r="J31" s="61">
        <v>243.4</v>
      </c>
      <c r="K31" s="61">
        <v>244</v>
      </c>
      <c r="L31" s="61">
        <v>244.6</v>
      </c>
      <c r="M31" s="61">
        <v>245.2</v>
      </c>
      <c r="N31" s="62">
        <f t="shared" si="0"/>
        <v>241.45833333333334</v>
      </c>
      <c r="O31" s="63">
        <f t="shared" si="1"/>
        <v>1.0320202308021087</v>
      </c>
    </row>
    <row r="32" spans="1:15" x14ac:dyDescent="0.25">
      <c r="A32" s="60">
        <v>1999</v>
      </c>
      <c r="B32" s="61">
        <v>245.8</v>
      </c>
      <c r="C32" s="61">
        <v>246.5</v>
      </c>
      <c r="D32" s="61">
        <v>247</v>
      </c>
      <c r="E32" s="61">
        <v>247.9</v>
      </c>
      <c r="F32" s="61">
        <v>248.5</v>
      </c>
      <c r="G32" s="61">
        <v>249.2</v>
      </c>
      <c r="H32" s="61">
        <v>250.1</v>
      </c>
      <c r="I32" s="61">
        <v>250.8</v>
      </c>
      <c r="J32" s="61">
        <v>251.7</v>
      </c>
      <c r="K32" s="61">
        <v>252.3</v>
      </c>
      <c r="L32" s="61">
        <v>253.1</v>
      </c>
      <c r="M32" s="61">
        <v>254</v>
      </c>
      <c r="N32" s="62">
        <f t="shared" si="0"/>
        <v>249.74166666666665</v>
      </c>
      <c r="O32" s="63">
        <f t="shared" si="1"/>
        <v>1.0343054357204486</v>
      </c>
    </row>
    <row r="33" spans="1:15" x14ac:dyDescent="0.25">
      <c r="A33" s="60">
        <v>2000</v>
      </c>
      <c r="B33" s="61">
        <v>254.6</v>
      </c>
      <c r="C33" s="61">
        <v>255.7</v>
      </c>
      <c r="D33" s="61">
        <v>256.8</v>
      </c>
      <c r="E33" s="61">
        <v>257.60000000000002</v>
      </c>
      <c r="F33" s="61">
        <v>258.5</v>
      </c>
      <c r="G33" s="61">
        <v>259.5</v>
      </c>
      <c r="H33" s="61">
        <v>260.39999999999998</v>
      </c>
      <c r="I33" s="61">
        <v>261.60000000000002</v>
      </c>
      <c r="J33" s="61">
        <v>262.5</v>
      </c>
      <c r="K33" s="61">
        <v>263.2</v>
      </c>
      <c r="L33" s="61">
        <v>263.7</v>
      </c>
      <c r="M33" s="61">
        <v>264.5</v>
      </c>
      <c r="N33" s="62">
        <f t="shared" si="0"/>
        <v>259.88333333333327</v>
      </c>
      <c r="O33" s="63">
        <f t="shared" si="1"/>
        <v>1.0406086289165468</v>
      </c>
    </row>
    <row r="34" spans="1:15" x14ac:dyDescent="0.25">
      <c r="A34" s="60">
        <v>2001</v>
      </c>
      <c r="B34" s="61">
        <v>266.3</v>
      </c>
      <c r="C34" s="61">
        <v>267.39999999999998</v>
      </c>
      <c r="D34" s="61">
        <v>268.5</v>
      </c>
      <c r="E34" s="61">
        <v>269.39999999999998</v>
      </c>
      <c r="F34" s="61">
        <v>270.3</v>
      </c>
      <c r="G34" s="61">
        <v>271.3</v>
      </c>
      <c r="H34" s="61">
        <v>271.7</v>
      </c>
      <c r="I34" s="61">
        <v>273.3</v>
      </c>
      <c r="J34" s="61">
        <v>274.2</v>
      </c>
      <c r="K34" s="61">
        <v>275.3</v>
      </c>
      <c r="L34" s="61">
        <v>276.3</v>
      </c>
      <c r="M34" s="61">
        <v>277.10000000000002</v>
      </c>
      <c r="N34" s="62">
        <f t="shared" si="0"/>
        <v>271.75833333333333</v>
      </c>
      <c r="O34" s="63">
        <f t="shared" si="1"/>
        <v>1.0456935804527674</v>
      </c>
    </row>
    <row r="35" spans="1:15" x14ac:dyDescent="0.25">
      <c r="A35" s="60">
        <v>2002</v>
      </c>
      <c r="B35" s="61">
        <v>278.60000000000002</v>
      </c>
      <c r="C35" s="61">
        <v>279.10000000000002</v>
      </c>
      <c r="D35" s="61">
        <v>280.2</v>
      </c>
      <c r="E35" s="61">
        <v>281.5</v>
      </c>
      <c r="F35" s="61">
        <v>282.7</v>
      </c>
      <c r="G35" s="61">
        <v>283.5</v>
      </c>
      <c r="H35" s="61">
        <v>285.39999999999998</v>
      </c>
      <c r="I35" s="61">
        <v>286.39999999999998</v>
      </c>
      <c r="J35" s="61">
        <v>287</v>
      </c>
      <c r="K35" s="61">
        <v>288.8</v>
      </c>
      <c r="L35" s="61">
        <v>290.3</v>
      </c>
      <c r="M35" s="61">
        <v>291.5</v>
      </c>
      <c r="N35" s="62">
        <f t="shared" si="0"/>
        <v>284.58333333333337</v>
      </c>
      <c r="O35" s="63">
        <f t="shared" si="1"/>
        <v>1.0471926650516699</v>
      </c>
    </row>
    <row r="36" spans="1:15" x14ac:dyDescent="0.25">
      <c r="A36" s="60">
        <v>2003</v>
      </c>
      <c r="B36" s="61">
        <v>291.89999999999998</v>
      </c>
      <c r="C36" s="61">
        <v>292.2</v>
      </c>
      <c r="D36" s="61">
        <v>292.7</v>
      </c>
      <c r="E36" s="61">
        <v>293.2</v>
      </c>
      <c r="F36" s="61">
        <v>294.39999999999998</v>
      </c>
      <c r="G36" s="61">
        <v>295.3</v>
      </c>
      <c r="H36" s="61">
        <v>296.60000000000002</v>
      </c>
      <c r="I36" s="61">
        <v>297.5</v>
      </c>
      <c r="J36" s="61">
        <v>298.89999999999998</v>
      </c>
      <c r="K36" s="61">
        <v>299.7</v>
      </c>
      <c r="L36" s="61">
        <v>300.8</v>
      </c>
      <c r="M36" s="61">
        <v>302.3</v>
      </c>
      <c r="N36" s="62">
        <f t="shared" si="0"/>
        <v>296.29166666666669</v>
      </c>
      <c r="O36" s="63">
        <f t="shared" si="1"/>
        <v>1.0411420204978037</v>
      </c>
    </row>
    <row r="37" spans="1:15" x14ac:dyDescent="0.25">
      <c r="A37" s="60">
        <v>2004</v>
      </c>
      <c r="B37" s="61">
        <v>303.10000000000002</v>
      </c>
      <c r="C37" s="61">
        <v>304.7</v>
      </c>
      <c r="D37" s="61">
        <v>306</v>
      </c>
      <c r="E37" s="61">
        <v>307.10000000000002</v>
      </c>
      <c r="F37" s="61">
        <v>308.10000000000002</v>
      </c>
      <c r="G37" s="61">
        <v>309.3</v>
      </c>
      <c r="H37" s="61">
        <v>310.10000000000002</v>
      </c>
      <c r="I37" s="61">
        <v>311.10000000000002</v>
      </c>
      <c r="J37" s="61">
        <v>312.39999999999998</v>
      </c>
      <c r="K37" s="61">
        <v>313.3</v>
      </c>
      <c r="L37" s="61">
        <v>314.2</v>
      </c>
      <c r="M37" s="61">
        <v>315.2</v>
      </c>
      <c r="N37" s="62">
        <f t="shared" si="0"/>
        <v>309.55</v>
      </c>
      <c r="O37" s="63">
        <f t="shared" si="1"/>
        <v>1.0447475741808465</v>
      </c>
    </row>
    <row r="38" spans="1:15" x14ac:dyDescent="0.25">
      <c r="A38" s="60">
        <v>2005</v>
      </c>
      <c r="B38" s="61">
        <v>316.39999999999998</v>
      </c>
      <c r="C38" s="61">
        <v>318</v>
      </c>
      <c r="D38" s="61">
        <v>319.3</v>
      </c>
      <c r="E38" s="61">
        <v>320.39999999999998</v>
      </c>
      <c r="F38" s="61">
        <v>321.60000000000002</v>
      </c>
      <c r="G38" s="61">
        <v>322.5</v>
      </c>
      <c r="H38" s="61">
        <v>323.7</v>
      </c>
      <c r="I38" s="61">
        <v>323.8</v>
      </c>
      <c r="J38" s="61">
        <v>324.7</v>
      </c>
      <c r="K38" s="61">
        <v>326.5</v>
      </c>
      <c r="L38" s="61">
        <v>328.5</v>
      </c>
      <c r="M38" s="61">
        <v>329</v>
      </c>
      <c r="N38" s="62">
        <f t="shared" si="0"/>
        <v>322.86666666666662</v>
      </c>
      <c r="O38" s="63">
        <f t="shared" si="1"/>
        <v>1.0430194368168846</v>
      </c>
    </row>
    <row r="39" spans="1:15" x14ac:dyDescent="0.25">
      <c r="A39" s="60">
        <v>2006</v>
      </c>
      <c r="B39" s="61">
        <v>329.3</v>
      </c>
      <c r="C39" s="61">
        <v>330.5</v>
      </c>
      <c r="D39" s="61">
        <v>332</v>
      </c>
      <c r="E39" s="61">
        <v>333.2</v>
      </c>
      <c r="F39" s="61">
        <v>334.5</v>
      </c>
      <c r="G39" s="61">
        <v>335.5</v>
      </c>
      <c r="H39" s="61">
        <v>336.5</v>
      </c>
      <c r="I39" s="61">
        <v>337.7</v>
      </c>
      <c r="J39" s="61">
        <v>338.6</v>
      </c>
      <c r="K39" s="61">
        <v>339.6</v>
      </c>
      <c r="L39" s="61">
        <v>340.5</v>
      </c>
      <c r="M39" s="61">
        <v>341.1</v>
      </c>
      <c r="N39" s="62">
        <f t="shared" si="0"/>
        <v>335.74999999999994</v>
      </c>
      <c r="O39" s="63">
        <f t="shared" si="1"/>
        <v>1.039902952715259</v>
      </c>
    </row>
    <row r="40" spans="1:15" x14ac:dyDescent="0.25">
      <c r="A40" s="60">
        <v>2007</v>
      </c>
      <c r="B40" s="64">
        <v>343.28100000000001</v>
      </c>
      <c r="C40" s="64">
        <v>345.06599999999997</v>
      </c>
      <c r="D40" s="64">
        <v>345.65499999999997</v>
      </c>
      <c r="E40" s="64">
        <v>347.13</v>
      </c>
      <c r="F40" s="64">
        <v>348.233</v>
      </c>
      <c r="G40" s="64">
        <v>349.19099999999997</v>
      </c>
      <c r="H40" s="64">
        <v>351.47699999999998</v>
      </c>
      <c r="I40" s="64">
        <v>353.15600000000001</v>
      </c>
      <c r="J40" s="64">
        <v>354.37700000000001</v>
      </c>
      <c r="K40" s="64">
        <v>356.37</v>
      </c>
      <c r="L40" s="64">
        <v>357.79199999999997</v>
      </c>
      <c r="M40" s="64">
        <v>359.01100000000002</v>
      </c>
      <c r="N40" s="62">
        <f t="shared" si="0"/>
        <v>350.89491666666663</v>
      </c>
      <c r="O40" s="63">
        <f t="shared" si="1"/>
        <v>1.045107719036982</v>
      </c>
    </row>
    <row r="41" spans="1:15" x14ac:dyDescent="0.25">
      <c r="A41" s="60">
        <v>2008</v>
      </c>
      <c r="B41" s="64">
        <v>360.81</v>
      </c>
      <c r="C41" s="64">
        <v>360.899</v>
      </c>
      <c r="D41" s="64">
        <v>361.58</v>
      </c>
      <c r="E41" s="64">
        <v>362.15</v>
      </c>
      <c r="F41" s="64">
        <v>362.73700000000002</v>
      </c>
      <c r="G41" s="64">
        <v>363.721</v>
      </c>
      <c r="H41" s="64">
        <v>364.21699999999998</v>
      </c>
      <c r="I41" s="64">
        <v>365.19499999999999</v>
      </c>
      <c r="J41" s="64">
        <v>366.08499999999998</v>
      </c>
      <c r="K41" s="64">
        <v>366.73200000000003</v>
      </c>
      <c r="L41" s="64">
        <v>367.59699999999998</v>
      </c>
      <c r="M41" s="64">
        <v>368.88299999999998</v>
      </c>
      <c r="N41" s="62">
        <f t="shared" si="0"/>
        <v>364.21716666666663</v>
      </c>
      <c r="O41" s="63">
        <f t="shared" si="1"/>
        <v>1.0379664947174356</v>
      </c>
    </row>
    <row r="42" spans="1:15" x14ac:dyDescent="0.25">
      <c r="A42" s="60">
        <v>2009</v>
      </c>
      <c r="B42" s="64">
        <v>370.05900000000003</v>
      </c>
      <c r="C42" s="64">
        <v>371.05500000000001</v>
      </c>
      <c r="D42" s="64">
        <v>372.03500000000003</v>
      </c>
      <c r="E42" s="64">
        <v>373.40699999999998</v>
      </c>
      <c r="F42" s="64">
        <v>374.75200000000001</v>
      </c>
      <c r="G42" s="64">
        <v>375.601</v>
      </c>
      <c r="H42" s="64">
        <v>376.56099999999998</v>
      </c>
      <c r="I42" s="64">
        <v>377.61799999999999</v>
      </c>
      <c r="J42" s="64">
        <v>378.85899999999998</v>
      </c>
      <c r="K42" s="64">
        <v>379.79199999999997</v>
      </c>
      <c r="L42" s="64">
        <v>381.10599999999999</v>
      </c>
      <c r="M42" s="64">
        <v>381.89499999999998</v>
      </c>
      <c r="N42" s="62">
        <f t="shared" si="0"/>
        <v>376.06166666666667</v>
      </c>
      <c r="O42" s="63">
        <f t="shared" si="1"/>
        <v>1.03252043309326</v>
      </c>
    </row>
    <row r="43" spans="1:15" x14ac:dyDescent="0.25">
      <c r="A43" s="60">
        <v>2010</v>
      </c>
      <c r="B43" s="64">
        <v>383.56799999999998</v>
      </c>
      <c r="C43" s="64">
        <v>385.26100000000002</v>
      </c>
      <c r="D43" s="64">
        <v>386.85</v>
      </c>
      <c r="E43" s="64">
        <v>387.82400000000001</v>
      </c>
      <c r="F43" s="64">
        <v>388.30599999999998</v>
      </c>
      <c r="G43" s="64">
        <v>389.51600000000002</v>
      </c>
      <c r="H43" s="64">
        <v>389.678</v>
      </c>
      <c r="I43" s="64">
        <v>390.57499999999999</v>
      </c>
      <c r="J43" s="64">
        <v>392.62599999999998</v>
      </c>
      <c r="K43" s="64">
        <v>393.48099999999999</v>
      </c>
      <c r="L43" s="64">
        <v>394.15600000000001</v>
      </c>
      <c r="M43" s="64">
        <v>395.21600000000001</v>
      </c>
      <c r="N43" s="62">
        <f t="shared" si="0"/>
        <v>389.75475</v>
      </c>
      <c r="O43" s="63">
        <f t="shared" si="1"/>
        <v>1.0364118030287586</v>
      </c>
    </row>
    <row r="44" spans="1:15" x14ac:dyDescent="0.25">
      <c r="A44" s="60">
        <v>2011</v>
      </c>
      <c r="B44" s="64">
        <v>395.774</v>
      </c>
      <c r="C44" s="64">
        <v>397.32600000000002</v>
      </c>
      <c r="D44" s="64">
        <v>398.077</v>
      </c>
      <c r="E44" s="64">
        <v>399.54199999999997</v>
      </c>
      <c r="F44" s="64">
        <v>400.68700000000001</v>
      </c>
      <c r="G44" s="64">
        <v>401.34800000000001</v>
      </c>
      <c r="H44" s="64">
        <v>402.35899999999998</v>
      </c>
      <c r="I44" s="64">
        <v>403.33499999999998</v>
      </c>
      <c r="J44" s="64">
        <v>403.91699999999997</v>
      </c>
      <c r="K44" s="64">
        <v>406.11500000000001</v>
      </c>
      <c r="L44" s="64">
        <v>408.048</v>
      </c>
      <c r="M44" s="64">
        <v>409.55099999999999</v>
      </c>
      <c r="N44" s="62">
        <f t="shared" si="0"/>
        <v>402.17325</v>
      </c>
      <c r="O44" s="63">
        <f t="shared" si="1"/>
        <v>1.0318623442049135</v>
      </c>
    </row>
    <row r="45" spans="1:15" x14ac:dyDescent="0.25">
      <c r="A45" s="60">
        <v>2012</v>
      </c>
      <c r="B45" s="64">
        <v>410.80900000000003</v>
      </c>
      <c r="C45" s="64">
        <v>411.49299999999999</v>
      </c>
      <c r="D45" s="64">
        <v>412.71499999999997</v>
      </c>
      <c r="E45" s="64">
        <v>414.20400000000001</v>
      </c>
      <c r="F45" s="64">
        <v>415.964</v>
      </c>
      <c r="G45" s="64">
        <v>418.10899999999998</v>
      </c>
      <c r="H45" s="64">
        <v>419.774</v>
      </c>
      <c r="I45" s="64">
        <v>420.35199999999998</v>
      </c>
      <c r="J45" s="64">
        <v>421.38299999999998</v>
      </c>
      <c r="K45" s="64">
        <v>422.04399999999998</v>
      </c>
      <c r="L45" s="64">
        <v>422.59800000000001</v>
      </c>
      <c r="M45" s="64">
        <v>423.43299999999999</v>
      </c>
      <c r="N45" s="62">
        <f t="shared" si="0"/>
        <v>417.73983333333331</v>
      </c>
      <c r="O45" s="63">
        <f t="shared" si="1"/>
        <v>1.0387061629119623</v>
      </c>
    </row>
    <row r="46" spans="1:15" x14ac:dyDescent="0.25">
      <c r="A46" s="60">
        <v>2013</v>
      </c>
      <c r="B46" s="64">
        <v>424.21499999999997</v>
      </c>
      <c r="C46" s="64">
        <v>424.94900000000001</v>
      </c>
      <c r="D46" s="64">
        <v>426.05200000000002</v>
      </c>
      <c r="E46" s="64">
        <v>426.06700000000001</v>
      </c>
      <c r="F46" s="64">
        <v>425.64499999999998</v>
      </c>
      <c r="G46" s="64">
        <v>427.33600000000001</v>
      </c>
      <c r="H46" s="64">
        <v>427.90199999999999</v>
      </c>
      <c r="I46" s="64">
        <v>430.59500000000003</v>
      </c>
      <c r="J46" s="64">
        <v>431.59100000000001</v>
      </c>
      <c r="K46" s="64">
        <v>431.92200000000003</v>
      </c>
      <c r="L46" s="64">
        <v>431.86599999999999</v>
      </c>
      <c r="M46" s="64">
        <v>431.69799999999998</v>
      </c>
      <c r="N46" s="62">
        <f t="shared" si="0"/>
        <v>428.31983333333341</v>
      </c>
      <c r="O46" s="63">
        <f t="shared" si="1"/>
        <v>1.0253267683753726</v>
      </c>
    </row>
    <row r="47" spans="1:15" x14ac:dyDescent="0.25">
      <c r="A47" s="60">
        <v>2014</v>
      </c>
      <c r="B47" s="64">
        <v>433.17200000000003</v>
      </c>
      <c r="C47" s="64">
        <v>434.589</v>
      </c>
      <c r="D47" s="64">
        <v>435.274</v>
      </c>
      <c r="E47" s="64">
        <v>436.23099999999999</v>
      </c>
      <c r="F47" s="64">
        <v>437.48700000000002</v>
      </c>
      <c r="G47" s="64">
        <v>438.00700000000001</v>
      </c>
      <c r="H47" s="64">
        <v>438.58300000000003</v>
      </c>
      <c r="I47" s="64">
        <v>438.96300000000002</v>
      </c>
      <c r="J47" s="64">
        <v>439.661</v>
      </c>
      <c r="K47" s="64">
        <v>440.58600000000001</v>
      </c>
      <c r="L47" s="64">
        <v>442.33699999999999</v>
      </c>
      <c r="M47" s="64">
        <v>444.19099999999997</v>
      </c>
      <c r="N47" s="62">
        <f t="shared" si="0"/>
        <v>438.25674999999995</v>
      </c>
      <c r="O47" s="63">
        <f t="shared" si="1"/>
        <v>1.023199758435966</v>
      </c>
    </row>
    <row r="48" spans="1:15" x14ac:dyDescent="0.25">
      <c r="A48" s="60">
        <v>2015</v>
      </c>
      <c r="B48" s="64">
        <v>444.25200000000001</v>
      </c>
      <c r="C48" s="64">
        <v>444.125</v>
      </c>
      <c r="D48" s="64">
        <v>445.529</v>
      </c>
      <c r="E48" s="64">
        <v>448.43599999999998</v>
      </c>
      <c r="F48" s="64">
        <v>449.351</v>
      </c>
      <c r="G48" s="64">
        <v>448.69900000000001</v>
      </c>
      <c r="N48" s="62">
        <f t="shared" si="0"/>
        <v>446.73199999999997</v>
      </c>
      <c r="O48" s="63">
        <f t="shared" si="1"/>
        <v>1.019338549834087</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July 31, 2015 (02:34:34 PM)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pane ySplit="11" topLeftCell="A12" activePane="bottomLeft" state="frozen"/>
      <selection activeCell="I45" sqref="I45"/>
      <selection pane="bottomLeft" activeCell="I45" sqref="I45"/>
    </sheetView>
  </sheetViews>
  <sheetFormatPr defaultRowHeight="15" x14ac:dyDescent="0.25"/>
  <cols>
    <col min="1" max="1" width="20" customWidth="1"/>
    <col min="2" max="255" width="8" customWidth="1"/>
  </cols>
  <sheetData>
    <row r="1" spans="1:15" ht="15.75" x14ac:dyDescent="0.25">
      <c r="A1" s="84" t="s">
        <v>80</v>
      </c>
      <c r="B1" s="82"/>
      <c r="C1" s="82"/>
      <c r="D1" s="82"/>
      <c r="E1" s="82"/>
      <c r="F1" s="82"/>
    </row>
    <row r="2" spans="1:15" ht="15.75" x14ac:dyDescent="0.25">
      <c r="A2" s="84" t="s">
        <v>81</v>
      </c>
      <c r="B2" s="82"/>
      <c r="C2" s="82"/>
      <c r="D2" s="82"/>
      <c r="E2" s="82"/>
      <c r="F2" s="82"/>
    </row>
    <row r="3" spans="1:15" x14ac:dyDescent="0.25">
      <c r="A3" s="82"/>
      <c r="B3" s="82"/>
      <c r="C3" s="82"/>
      <c r="D3" s="82"/>
      <c r="E3" s="82"/>
      <c r="F3" s="82"/>
    </row>
    <row r="4" spans="1:15" x14ac:dyDescent="0.25">
      <c r="A4" s="65" t="s">
        <v>82</v>
      </c>
      <c r="B4" s="81" t="s">
        <v>109</v>
      </c>
      <c r="C4" s="82"/>
      <c r="D4" s="82"/>
      <c r="E4" s="82"/>
      <c r="F4" s="82"/>
    </row>
    <row r="5" spans="1:15" x14ac:dyDescent="0.25">
      <c r="A5" s="85" t="s">
        <v>84</v>
      </c>
      <c r="B5" s="82"/>
      <c r="C5" s="82"/>
      <c r="D5" s="82"/>
      <c r="E5" s="82"/>
      <c r="F5" s="82"/>
    </row>
    <row r="6" spans="1:15" x14ac:dyDescent="0.25">
      <c r="A6" s="65" t="s">
        <v>85</v>
      </c>
      <c r="B6" s="81" t="s">
        <v>86</v>
      </c>
      <c r="C6" s="82"/>
      <c r="D6" s="82"/>
      <c r="E6" s="82"/>
      <c r="F6" s="82"/>
    </row>
    <row r="7" spans="1:15" x14ac:dyDescent="0.25">
      <c r="A7" s="65" t="s">
        <v>87</v>
      </c>
      <c r="B7" s="81" t="s">
        <v>110</v>
      </c>
      <c r="C7" s="82"/>
      <c r="D7" s="82"/>
      <c r="E7" s="82"/>
      <c r="F7" s="82"/>
    </row>
    <row r="8" spans="1:15" x14ac:dyDescent="0.25">
      <c r="A8" s="65" t="s">
        <v>89</v>
      </c>
      <c r="B8" s="81" t="s">
        <v>90</v>
      </c>
      <c r="C8" s="82"/>
      <c r="D8" s="82"/>
      <c r="E8" s="82"/>
      <c r="F8" s="82"/>
    </row>
    <row r="9" spans="1:15" x14ac:dyDescent="0.25">
      <c r="A9" s="65" t="s">
        <v>91</v>
      </c>
      <c r="B9" s="83" t="s">
        <v>92</v>
      </c>
      <c r="C9" s="82"/>
      <c r="D9" s="82"/>
      <c r="E9" s="82"/>
      <c r="F9" s="82"/>
    </row>
    <row r="11" spans="1:15" ht="15.75" thickBot="1" x14ac:dyDescent="0.3">
      <c r="A11" s="66" t="s">
        <v>14</v>
      </c>
      <c r="B11" s="66" t="s">
        <v>93</v>
      </c>
      <c r="C11" s="66" t="s">
        <v>94</v>
      </c>
      <c r="D11" s="66" t="s">
        <v>95</v>
      </c>
      <c r="E11" s="66" t="s">
        <v>96</v>
      </c>
      <c r="F11" s="66" t="s">
        <v>97</v>
      </c>
      <c r="G11" s="66" t="s">
        <v>98</v>
      </c>
      <c r="H11" s="66" t="s">
        <v>99</v>
      </c>
      <c r="I11" s="66" t="s">
        <v>100</v>
      </c>
      <c r="J11" s="66" t="s">
        <v>101</v>
      </c>
      <c r="K11" s="66" t="s">
        <v>102</v>
      </c>
      <c r="L11" s="66" t="s">
        <v>103</v>
      </c>
      <c r="M11" s="66" t="s">
        <v>104</v>
      </c>
      <c r="N11" s="59" t="s">
        <v>105</v>
      </c>
      <c r="O11" s="59" t="s">
        <v>106</v>
      </c>
    </row>
    <row r="12" spans="1:15" ht="15.75" thickTop="1" x14ac:dyDescent="0.25">
      <c r="A12" s="60">
        <v>1979</v>
      </c>
      <c r="B12" s="61">
        <v>68.7</v>
      </c>
      <c r="C12" s="61">
        <v>69.5</v>
      </c>
      <c r="D12" s="61">
        <v>70.3</v>
      </c>
      <c r="E12" s="61">
        <v>71.099999999999994</v>
      </c>
      <c r="F12" s="61">
        <v>71.900000000000006</v>
      </c>
      <c r="G12" s="61">
        <v>72.8</v>
      </c>
      <c r="H12" s="61">
        <v>73.7</v>
      </c>
      <c r="I12" s="61">
        <v>74.400000000000006</v>
      </c>
      <c r="J12" s="61">
        <v>75.099999999999994</v>
      </c>
      <c r="K12" s="61">
        <v>75.7</v>
      </c>
      <c r="L12" s="61">
        <v>76.400000000000006</v>
      </c>
      <c r="M12" s="61">
        <v>77.2</v>
      </c>
      <c r="N12" s="62">
        <f>AVERAGE(B12:M12)</f>
        <v>73.066666666666677</v>
      </c>
      <c r="O12" s="63"/>
    </row>
    <row r="13" spans="1:15" x14ac:dyDescent="0.25">
      <c r="A13" s="11">
        <v>1980</v>
      </c>
      <c r="B13" s="67">
        <v>78.5</v>
      </c>
      <c r="C13" s="67">
        <v>79.400000000000006</v>
      </c>
      <c r="D13" s="67">
        <v>80.599999999999994</v>
      </c>
      <c r="E13" s="67">
        <v>81.400000000000006</v>
      </c>
      <c r="F13" s="67">
        <v>82.2</v>
      </c>
      <c r="G13" s="67">
        <v>83</v>
      </c>
      <c r="H13" s="67">
        <v>83.1</v>
      </c>
      <c r="I13" s="67">
        <v>83.7</v>
      </c>
      <c r="J13" s="67">
        <v>84.4</v>
      </c>
      <c r="K13" s="67">
        <v>85.3</v>
      </c>
      <c r="L13" s="67">
        <v>86.2</v>
      </c>
      <c r="M13" s="67">
        <v>87</v>
      </c>
      <c r="N13" s="62">
        <f>AVERAGE(B13:M13)</f>
        <v>82.899999999999991</v>
      </c>
      <c r="O13" s="63">
        <f>N13/N12</f>
        <v>1.1345802919708026</v>
      </c>
    </row>
    <row r="14" spans="1:15" x14ac:dyDescent="0.25">
      <c r="A14" s="11">
        <v>1981</v>
      </c>
      <c r="B14" s="67">
        <v>87.7</v>
      </c>
      <c r="C14" s="67">
        <v>88.6</v>
      </c>
      <c r="D14" s="67">
        <v>89.1</v>
      </c>
      <c r="E14" s="67">
        <v>89.6</v>
      </c>
      <c r="F14" s="67">
        <v>90.2</v>
      </c>
      <c r="G14" s="67">
        <v>90.9</v>
      </c>
      <c r="H14" s="67">
        <v>92</v>
      </c>
      <c r="I14" s="67">
        <v>92.7</v>
      </c>
      <c r="J14" s="67">
        <v>93.5</v>
      </c>
      <c r="K14" s="67">
        <v>93.8</v>
      </c>
      <c r="L14" s="67">
        <v>94.2</v>
      </c>
      <c r="M14" s="67">
        <v>94.5</v>
      </c>
      <c r="N14" s="62">
        <f t="shared" ref="N14:N48" si="0">AVERAGE(B14:M14)</f>
        <v>91.40000000000002</v>
      </c>
      <c r="O14" s="63">
        <f t="shared" ref="O14:O48" si="1">N14/N13</f>
        <v>1.1025331724969847</v>
      </c>
    </row>
    <row r="15" spans="1:15" x14ac:dyDescent="0.25">
      <c r="A15" s="11">
        <v>1982</v>
      </c>
      <c r="B15" s="67">
        <v>94.8</v>
      </c>
      <c r="C15" s="67">
        <v>95.1</v>
      </c>
      <c r="D15" s="67">
        <v>95</v>
      </c>
      <c r="E15" s="67">
        <v>95.3</v>
      </c>
      <c r="F15" s="67">
        <v>96.1</v>
      </c>
      <c r="G15" s="67">
        <v>97.3</v>
      </c>
      <c r="H15" s="67">
        <v>97.8</v>
      </c>
      <c r="I15" s="67">
        <v>98.1</v>
      </c>
      <c r="J15" s="67">
        <v>98.1</v>
      </c>
      <c r="K15" s="67">
        <v>98.5</v>
      </c>
      <c r="L15" s="67">
        <v>98.4</v>
      </c>
      <c r="M15" s="67">
        <v>98.1</v>
      </c>
      <c r="N15" s="62">
        <f t="shared" si="0"/>
        <v>96.883333333333326</v>
      </c>
      <c r="O15" s="63">
        <f t="shared" si="1"/>
        <v>1.0599927060539749</v>
      </c>
    </row>
    <row r="16" spans="1:15" x14ac:dyDescent="0.25">
      <c r="A16" s="11">
        <v>1983</v>
      </c>
      <c r="B16" s="67">
        <v>98.2</v>
      </c>
      <c r="C16" s="67">
        <v>98.2</v>
      </c>
      <c r="D16" s="67">
        <v>98.5</v>
      </c>
      <c r="E16" s="67">
        <v>99.1</v>
      </c>
      <c r="F16" s="67">
        <v>99.5</v>
      </c>
      <c r="G16" s="67">
        <v>99.7</v>
      </c>
      <c r="H16" s="67">
        <v>100</v>
      </c>
      <c r="I16" s="67">
        <v>100.5</v>
      </c>
      <c r="J16" s="67">
        <v>100.7</v>
      </c>
      <c r="K16" s="67">
        <v>101</v>
      </c>
      <c r="L16" s="67">
        <v>101.2</v>
      </c>
      <c r="M16" s="67">
        <v>101.3</v>
      </c>
      <c r="N16" s="62">
        <f t="shared" si="0"/>
        <v>99.825000000000003</v>
      </c>
      <c r="O16" s="63">
        <f t="shared" si="1"/>
        <v>1.0303629795286429</v>
      </c>
    </row>
    <row r="17" spans="1:15" x14ac:dyDescent="0.25">
      <c r="A17" s="11">
        <v>1984</v>
      </c>
      <c r="B17" s="67">
        <v>101.8</v>
      </c>
      <c r="C17" s="67">
        <v>102</v>
      </c>
      <c r="D17" s="67">
        <v>102</v>
      </c>
      <c r="E17" s="67">
        <v>102.2</v>
      </c>
      <c r="F17" s="67">
        <v>102.5</v>
      </c>
      <c r="G17" s="67">
        <v>102.7</v>
      </c>
      <c r="H17" s="67">
        <v>103.2</v>
      </c>
      <c r="I17" s="67">
        <v>104.1</v>
      </c>
      <c r="J17" s="67">
        <v>104.5</v>
      </c>
      <c r="K17" s="67">
        <v>104.7</v>
      </c>
      <c r="L17" s="67">
        <v>104.8</v>
      </c>
      <c r="M17" s="67">
        <v>104.9</v>
      </c>
      <c r="N17" s="62">
        <f t="shared" si="0"/>
        <v>103.28333333333335</v>
      </c>
      <c r="O17" s="63">
        <f t="shared" si="1"/>
        <v>1.0346439602637951</v>
      </c>
    </row>
    <row r="18" spans="1:15" x14ac:dyDescent="0.25">
      <c r="A18" s="11">
        <v>1985</v>
      </c>
      <c r="B18" s="67">
        <v>105.2</v>
      </c>
      <c r="C18" s="67">
        <v>105.7</v>
      </c>
      <c r="D18" s="67">
        <v>106.1</v>
      </c>
      <c r="E18" s="67">
        <v>106.4</v>
      </c>
      <c r="F18" s="67">
        <v>106.6</v>
      </c>
      <c r="G18" s="67">
        <v>106.9</v>
      </c>
      <c r="H18" s="67">
        <v>107</v>
      </c>
      <c r="I18" s="67">
        <v>107.1</v>
      </c>
      <c r="J18" s="67">
        <v>107.3</v>
      </c>
      <c r="K18" s="67">
        <v>107.7</v>
      </c>
      <c r="L18" s="67">
        <v>108.2</v>
      </c>
      <c r="M18" s="67">
        <v>108.7</v>
      </c>
      <c r="N18" s="62">
        <f t="shared" si="0"/>
        <v>106.90833333333335</v>
      </c>
      <c r="O18" s="63">
        <f t="shared" si="1"/>
        <v>1.0350976278844601</v>
      </c>
    </row>
    <row r="19" spans="1:15" x14ac:dyDescent="0.25">
      <c r="A19" s="11">
        <v>1986</v>
      </c>
      <c r="B19" s="67">
        <v>109.1</v>
      </c>
      <c r="C19" s="67">
        <v>108.8</v>
      </c>
      <c r="D19" s="67">
        <v>108.1</v>
      </c>
      <c r="E19" s="67">
        <v>107.7</v>
      </c>
      <c r="F19" s="67">
        <v>107.8</v>
      </c>
      <c r="G19" s="67">
        <v>108.3</v>
      </c>
      <c r="H19" s="67">
        <v>108.3</v>
      </c>
      <c r="I19" s="67">
        <v>108.4</v>
      </c>
      <c r="J19" s="67">
        <v>108.8</v>
      </c>
      <c r="K19" s="67">
        <v>108.9</v>
      </c>
      <c r="L19" s="67">
        <v>109.2</v>
      </c>
      <c r="M19" s="67">
        <v>109.5</v>
      </c>
      <c r="N19" s="62">
        <f t="shared" si="0"/>
        <v>108.57499999999999</v>
      </c>
      <c r="O19" s="63">
        <f t="shared" si="1"/>
        <v>1.0155896796320834</v>
      </c>
    </row>
    <row r="20" spans="1:15" x14ac:dyDescent="0.25">
      <c r="A20" s="11">
        <v>1987</v>
      </c>
      <c r="B20" s="67">
        <v>110.2</v>
      </c>
      <c r="C20" s="67">
        <v>110.7</v>
      </c>
      <c r="D20" s="67">
        <v>111.1</v>
      </c>
      <c r="E20" s="67">
        <v>111.6</v>
      </c>
      <c r="F20" s="67">
        <v>111.9</v>
      </c>
      <c r="G20" s="67">
        <v>112.4</v>
      </c>
      <c r="H20" s="67">
        <v>112.7</v>
      </c>
      <c r="I20" s="67">
        <v>113.2</v>
      </c>
      <c r="J20" s="67">
        <v>113.6</v>
      </c>
      <c r="K20" s="67">
        <v>113.9</v>
      </c>
      <c r="L20" s="67">
        <v>114.2</v>
      </c>
      <c r="M20" s="67">
        <v>114.4</v>
      </c>
      <c r="N20" s="62">
        <f t="shared" si="0"/>
        <v>112.49166666666669</v>
      </c>
      <c r="O20" s="63">
        <f t="shared" si="1"/>
        <v>1.0360733747793387</v>
      </c>
    </row>
    <row r="21" spans="1:15" x14ac:dyDescent="0.25">
      <c r="A21" s="11">
        <v>1988</v>
      </c>
      <c r="B21" s="67">
        <v>114.7</v>
      </c>
      <c r="C21" s="67">
        <v>114.9</v>
      </c>
      <c r="D21" s="67">
        <v>115.2</v>
      </c>
      <c r="E21" s="67">
        <v>115.8</v>
      </c>
      <c r="F21" s="67">
        <v>116.2</v>
      </c>
      <c r="G21" s="67">
        <v>116.6</v>
      </c>
      <c r="H21" s="67">
        <v>117.3</v>
      </c>
      <c r="I21" s="67">
        <v>117.7</v>
      </c>
      <c r="J21" s="67">
        <v>118.2</v>
      </c>
      <c r="K21" s="67">
        <v>118.6</v>
      </c>
      <c r="L21" s="67">
        <v>118.9</v>
      </c>
      <c r="M21" s="67">
        <v>119.3</v>
      </c>
      <c r="N21" s="62">
        <f t="shared" si="0"/>
        <v>116.95</v>
      </c>
      <c r="O21" s="63">
        <f t="shared" si="1"/>
        <v>1.0396325653752128</v>
      </c>
    </row>
    <row r="22" spans="1:15" x14ac:dyDescent="0.25">
      <c r="A22" s="11">
        <v>1989</v>
      </c>
      <c r="B22" s="67">
        <v>119.9</v>
      </c>
      <c r="C22" s="67">
        <v>120.3</v>
      </c>
      <c r="D22" s="67">
        <v>120.9</v>
      </c>
      <c r="E22" s="67">
        <v>121.9</v>
      </c>
      <c r="F22" s="67">
        <v>122.5</v>
      </c>
      <c r="G22" s="67">
        <v>122.8</v>
      </c>
      <c r="H22" s="67">
        <v>123.2</v>
      </c>
      <c r="I22" s="67">
        <v>123.2</v>
      </c>
      <c r="J22" s="67">
        <v>123.4</v>
      </c>
      <c r="K22" s="67">
        <v>123.9</v>
      </c>
      <c r="L22" s="67">
        <v>124.4</v>
      </c>
      <c r="M22" s="67">
        <v>124.9</v>
      </c>
      <c r="N22" s="62">
        <f t="shared" si="0"/>
        <v>122.60833333333336</v>
      </c>
      <c r="O22" s="63">
        <f t="shared" si="1"/>
        <v>1.0483824996437225</v>
      </c>
    </row>
    <row r="23" spans="1:15" x14ac:dyDescent="0.25">
      <c r="A23" s="11">
        <v>1990</v>
      </c>
      <c r="B23" s="67">
        <v>126.1</v>
      </c>
      <c r="C23" s="67">
        <v>126.6</v>
      </c>
      <c r="D23" s="67">
        <v>127</v>
      </c>
      <c r="E23" s="67">
        <v>127.3</v>
      </c>
      <c r="F23" s="67">
        <v>127.5</v>
      </c>
      <c r="G23" s="67">
        <v>128.19999999999999</v>
      </c>
      <c r="H23" s="67">
        <v>128.80000000000001</v>
      </c>
      <c r="I23" s="67">
        <v>129.9</v>
      </c>
      <c r="J23" s="67">
        <v>130.9</v>
      </c>
      <c r="K23" s="67">
        <v>131.69999999999999</v>
      </c>
      <c r="L23" s="67">
        <v>132.1</v>
      </c>
      <c r="M23" s="67">
        <v>132.5</v>
      </c>
      <c r="N23" s="62">
        <f t="shared" si="0"/>
        <v>129.04999999999998</v>
      </c>
      <c r="O23" s="63">
        <f t="shared" si="1"/>
        <v>1.0525385713314752</v>
      </c>
    </row>
    <row r="24" spans="1:15" x14ac:dyDescent="0.25">
      <c r="A24" s="11">
        <v>1991</v>
      </c>
      <c r="B24" s="67">
        <v>132.9</v>
      </c>
      <c r="C24" s="67">
        <v>132.9</v>
      </c>
      <c r="D24" s="67">
        <v>133</v>
      </c>
      <c r="E24" s="67">
        <v>133.30000000000001</v>
      </c>
      <c r="F24" s="67">
        <v>133.80000000000001</v>
      </c>
      <c r="G24" s="67">
        <v>134.1</v>
      </c>
      <c r="H24" s="67">
        <v>134.30000000000001</v>
      </c>
      <c r="I24" s="67">
        <v>134.6</v>
      </c>
      <c r="J24" s="67">
        <v>135</v>
      </c>
      <c r="K24" s="67">
        <v>135.19999999999999</v>
      </c>
      <c r="L24" s="67">
        <v>135.80000000000001</v>
      </c>
      <c r="M24" s="67">
        <v>136.19999999999999</v>
      </c>
      <c r="N24" s="62">
        <f t="shared" si="0"/>
        <v>134.25833333333335</v>
      </c>
      <c r="O24" s="63">
        <f t="shared" si="1"/>
        <v>1.0403590339661632</v>
      </c>
    </row>
    <row r="25" spans="1:15" x14ac:dyDescent="0.25">
      <c r="A25" s="11">
        <v>1992</v>
      </c>
      <c r="B25" s="67">
        <v>136.19999999999999</v>
      </c>
      <c r="C25" s="67">
        <v>136.5</v>
      </c>
      <c r="D25" s="67">
        <v>136.9</v>
      </c>
      <c r="E25" s="67">
        <v>137.19999999999999</v>
      </c>
      <c r="F25" s="67">
        <v>137.5</v>
      </c>
      <c r="G25" s="67">
        <v>138</v>
      </c>
      <c r="H25" s="67">
        <v>138.4</v>
      </c>
      <c r="I25" s="67">
        <v>138.69999999999999</v>
      </c>
      <c r="J25" s="67">
        <v>139</v>
      </c>
      <c r="K25" s="67">
        <v>139.5</v>
      </c>
      <c r="L25" s="67">
        <v>139.80000000000001</v>
      </c>
      <c r="M25" s="67">
        <v>140.1</v>
      </c>
      <c r="N25" s="62">
        <f t="shared" si="0"/>
        <v>138.14999999999998</v>
      </c>
      <c r="O25" s="63">
        <f t="shared" si="1"/>
        <v>1.0289864068028052</v>
      </c>
    </row>
    <row r="26" spans="1:15" x14ac:dyDescent="0.25">
      <c r="A26" s="11">
        <v>1993</v>
      </c>
      <c r="B26" s="67">
        <v>140.5</v>
      </c>
      <c r="C26" s="67">
        <v>140.80000000000001</v>
      </c>
      <c r="D26" s="67">
        <v>141</v>
      </c>
      <c r="E26" s="67">
        <v>141.4</v>
      </c>
      <c r="F26" s="67">
        <v>141.80000000000001</v>
      </c>
      <c r="G26" s="67">
        <v>142</v>
      </c>
      <c r="H26" s="67">
        <v>142.1</v>
      </c>
      <c r="I26" s="67">
        <v>142.4</v>
      </c>
      <c r="J26" s="67">
        <v>142.5</v>
      </c>
      <c r="K26" s="67">
        <v>143.19999999999999</v>
      </c>
      <c r="L26" s="67">
        <v>143.4</v>
      </c>
      <c r="M26" s="67">
        <v>143.69999999999999</v>
      </c>
      <c r="N26" s="62">
        <f t="shared" si="0"/>
        <v>142.06666666666669</v>
      </c>
      <c r="O26" s="63">
        <f t="shared" si="1"/>
        <v>1.0283508263964294</v>
      </c>
    </row>
    <row r="27" spans="1:15" x14ac:dyDescent="0.25">
      <c r="A27" s="11">
        <v>1994</v>
      </c>
      <c r="B27" s="67">
        <v>143.80000000000001</v>
      </c>
      <c r="C27" s="67">
        <v>144</v>
      </c>
      <c r="D27" s="67">
        <v>144.30000000000001</v>
      </c>
      <c r="E27" s="67">
        <v>144.5</v>
      </c>
      <c r="F27" s="67">
        <v>144.80000000000001</v>
      </c>
      <c r="G27" s="67">
        <v>145.30000000000001</v>
      </c>
      <c r="H27" s="67">
        <v>145.9</v>
      </c>
      <c r="I27" s="67">
        <v>146.5</v>
      </c>
      <c r="J27" s="67">
        <v>146.80000000000001</v>
      </c>
      <c r="K27" s="67">
        <v>146.9</v>
      </c>
      <c r="L27" s="67">
        <v>147.30000000000001</v>
      </c>
      <c r="M27" s="67">
        <v>147.6</v>
      </c>
      <c r="N27" s="62">
        <f t="shared" si="0"/>
        <v>145.64166666666665</v>
      </c>
      <c r="O27" s="63">
        <f t="shared" si="1"/>
        <v>1.0251642421398401</v>
      </c>
    </row>
    <row r="28" spans="1:15" x14ac:dyDescent="0.25">
      <c r="A28" s="11">
        <v>1995</v>
      </c>
      <c r="B28" s="67">
        <v>148</v>
      </c>
      <c r="C28" s="67">
        <v>148.4</v>
      </c>
      <c r="D28" s="67">
        <v>148.6</v>
      </c>
      <c r="E28" s="67">
        <v>149.19999999999999</v>
      </c>
      <c r="F28" s="67">
        <v>149.5</v>
      </c>
      <c r="G28" s="67">
        <v>149.80000000000001</v>
      </c>
      <c r="H28" s="67">
        <v>149.9</v>
      </c>
      <c r="I28" s="67">
        <v>150.19999999999999</v>
      </c>
      <c r="J28" s="67">
        <v>150.4</v>
      </c>
      <c r="K28" s="67">
        <v>150.80000000000001</v>
      </c>
      <c r="L28" s="67">
        <v>150.9</v>
      </c>
      <c r="M28" s="67">
        <v>151.30000000000001</v>
      </c>
      <c r="N28" s="62">
        <f t="shared" si="0"/>
        <v>149.75000000000003</v>
      </c>
      <c r="O28" s="63">
        <f t="shared" si="1"/>
        <v>1.028208502603422</v>
      </c>
    </row>
    <row r="29" spans="1:15" x14ac:dyDescent="0.25">
      <c r="A29" s="11">
        <v>1996</v>
      </c>
      <c r="B29" s="67">
        <v>152</v>
      </c>
      <c r="C29" s="67">
        <v>152.30000000000001</v>
      </c>
      <c r="D29" s="67">
        <v>152.9</v>
      </c>
      <c r="E29" s="67">
        <v>153.4</v>
      </c>
      <c r="F29" s="67">
        <v>153.80000000000001</v>
      </c>
      <c r="G29" s="67">
        <v>154</v>
      </c>
      <c r="H29" s="67">
        <v>154.30000000000001</v>
      </c>
      <c r="I29" s="67">
        <v>154.5</v>
      </c>
      <c r="J29" s="67">
        <v>154.9</v>
      </c>
      <c r="K29" s="67">
        <v>155.4</v>
      </c>
      <c r="L29" s="67">
        <v>155.9</v>
      </c>
      <c r="M29" s="67">
        <v>156.30000000000001</v>
      </c>
      <c r="N29" s="62">
        <f t="shared" si="0"/>
        <v>154.14166666666668</v>
      </c>
      <c r="O29" s="63">
        <f t="shared" si="1"/>
        <v>1.029326655537006</v>
      </c>
    </row>
    <row r="30" spans="1:15" x14ac:dyDescent="0.25">
      <c r="A30" s="11">
        <v>1997</v>
      </c>
      <c r="B30" s="67">
        <v>156.6</v>
      </c>
      <c r="C30" s="67">
        <v>156.9</v>
      </c>
      <c r="D30" s="67">
        <v>156.9</v>
      </c>
      <c r="E30" s="67">
        <v>157</v>
      </c>
      <c r="F30" s="67">
        <v>157</v>
      </c>
      <c r="G30" s="67">
        <v>157.30000000000001</v>
      </c>
      <c r="H30" s="67">
        <v>157.4</v>
      </c>
      <c r="I30" s="67">
        <v>157.80000000000001</v>
      </c>
      <c r="J30" s="67">
        <v>158.19999999999999</v>
      </c>
      <c r="K30" s="67">
        <v>158.4</v>
      </c>
      <c r="L30" s="67">
        <v>158.6</v>
      </c>
      <c r="M30" s="67">
        <v>158.6</v>
      </c>
      <c r="N30" s="62">
        <f t="shared" si="0"/>
        <v>157.55833333333334</v>
      </c>
      <c r="O30" s="63">
        <f t="shared" si="1"/>
        <v>1.0221657566091797</v>
      </c>
    </row>
    <row r="31" spans="1:15" x14ac:dyDescent="0.25">
      <c r="A31" s="11">
        <v>1998</v>
      </c>
      <c r="B31" s="67">
        <v>158.80000000000001</v>
      </c>
      <c r="C31" s="67">
        <v>158.69999999999999</v>
      </c>
      <c r="D31" s="67">
        <v>158.69999999999999</v>
      </c>
      <c r="E31" s="67">
        <v>158.80000000000001</v>
      </c>
      <c r="F31" s="67">
        <v>159.30000000000001</v>
      </c>
      <c r="G31" s="67">
        <v>159.5</v>
      </c>
      <c r="H31" s="67">
        <v>159.80000000000001</v>
      </c>
      <c r="I31" s="67">
        <v>160</v>
      </c>
      <c r="J31" s="67">
        <v>160.1</v>
      </c>
      <c r="K31" s="67">
        <v>160.5</v>
      </c>
      <c r="L31" s="67">
        <v>160.69999999999999</v>
      </c>
      <c r="M31" s="67">
        <v>161.1</v>
      </c>
      <c r="N31" s="62">
        <f t="shared" si="0"/>
        <v>159.66666666666666</v>
      </c>
      <c r="O31" s="63">
        <f t="shared" si="1"/>
        <v>1.0133812873538901</v>
      </c>
    </row>
    <row r="32" spans="1:15" x14ac:dyDescent="0.25">
      <c r="A32" s="11">
        <v>1999</v>
      </c>
      <c r="B32" s="67">
        <v>161.4</v>
      </c>
      <c r="C32" s="67">
        <v>161.30000000000001</v>
      </c>
      <c r="D32" s="67">
        <v>161.4</v>
      </c>
      <c r="E32" s="67">
        <v>162.4</v>
      </c>
      <c r="F32" s="67">
        <v>162.6</v>
      </c>
      <c r="G32" s="67">
        <v>162.6</v>
      </c>
      <c r="H32" s="67">
        <v>163.30000000000001</v>
      </c>
      <c r="I32" s="67">
        <v>163.80000000000001</v>
      </c>
      <c r="J32" s="67">
        <v>164.6</v>
      </c>
      <c r="K32" s="67">
        <v>164.9</v>
      </c>
      <c r="L32" s="67">
        <v>165.1</v>
      </c>
      <c r="M32" s="67">
        <v>165.6</v>
      </c>
      <c r="N32" s="62">
        <f t="shared" si="0"/>
        <v>163.24999999999997</v>
      </c>
      <c r="O32" s="63">
        <f t="shared" si="1"/>
        <v>1.0224425887265134</v>
      </c>
    </row>
    <row r="33" spans="1:15" x14ac:dyDescent="0.25">
      <c r="A33" s="11">
        <v>2000</v>
      </c>
      <c r="B33" s="67">
        <v>166</v>
      </c>
      <c r="C33" s="67">
        <v>166.7</v>
      </c>
      <c r="D33" s="67">
        <v>167.8</v>
      </c>
      <c r="E33" s="67">
        <v>167.6</v>
      </c>
      <c r="F33" s="67">
        <v>167.9</v>
      </c>
      <c r="G33" s="67">
        <v>169</v>
      </c>
      <c r="H33" s="67">
        <v>169.5</v>
      </c>
      <c r="I33" s="67">
        <v>169.3</v>
      </c>
      <c r="J33" s="67">
        <v>170.3</v>
      </c>
      <c r="K33" s="67">
        <v>170.5</v>
      </c>
      <c r="L33" s="67">
        <v>170.8</v>
      </c>
      <c r="M33" s="67">
        <v>171.2</v>
      </c>
      <c r="N33" s="62">
        <f t="shared" si="0"/>
        <v>168.88333333333333</v>
      </c>
      <c r="O33" s="63">
        <f t="shared" si="1"/>
        <v>1.0345074017355795</v>
      </c>
    </row>
    <row r="34" spans="1:15" x14ac:dyDescent="0.25">
      <c r="A34" s="11">
        <v>2001</v>
      </c>
      <c r="B34" s="67">
        <v>172.2</v>
      </c>
      <c r="C34" s="67">
        <v>172.5</v>
      </c>
      <c r="D34" s="67">
        <v>172.6</v>
      </c>
      <c r="E34" s="67">
        <v>173</v>
      </c>
      <c r="F34" s="67">
        <v>174</v>
      </c>
      <c r="G34" s="67">
        <v>174.2</v>
      </c>
      <c r="H34" s="67">
        <v>173.8</v>
      </c>
      <c r="I34" s="67">
        <v>173.8</v>
      </c>
      <c r="J34" s="67">
        <v>174.7</v>
      </c>
      <c r="K34" s="67">
        <v>173.9</v>
      </c>
      <c r="L34" s="67">
        <v>173.7</v>
      </c>
      <c r="M34" s="67">
        <v>173.4</v>
      </c>
      <c r="N34" s="62">
        <f t="shared" si="0"/>
        <v>173.48333333333335</v>
      </c>
      <c r="O34" s="63">
        <f t="shared" si="1"/>
        <v>1.0272377380834896</v>
      </c>
    </row>
    <row r="35" spans="1:15" x14ac:dyDescent="0.25">
      <c r="A35" s="11">
        <v>2002</v>
      </c>
      <c r="B35" s="68">
        <v>173.7</v>
      </c>
      <c r="C35" s="68">
        <v>173.9</v>
      </c>
      <c r="D35" s="68">
        <v>174.5</v>
      </c>
      <c r="E35" s="68">
        <v>175.4</v>
      </c>
      <c r="F35" s="68">
        <v>175.5</v>
      </c>
      <c r="G35" s="68">
        <v>175.7</v>
      </c>
      <c r="H35" s="68">
        <v>176.1</v>
      </c>
      <c r="I35" s="68">
        <v>176.6</v>
      </c>
      <c r="J35" s="68">
        <v>176.8</v>
      </c>
      <c r="K35" s="68">
        <v>177.2</v>
      </c>
      <c r="L35" s="68">
        <v>177.5</v>
      </c>
      <c r="M35" s="68">
        <v>177.7</v>
      </c>
      <c r="N35" s="62">
        <f t="shared" si="0"/>
        <v>175.88333333333333</v>
      </c>
      <c r="O35" s="63">
        <f t="shared" si="1"/>
        <v>1.0138341819579209</v>
      </c>
    </row>
    <row r="36" spans="1:15" x14ac:dyDescent="0.25">
      <c r="A36" s="11">
        <v>2003</v>
      </c>
      <c r="B36" s="68">
        <v>178.6</v>
      </c>
      <c r="C36" s="68">
        <v>179.7</v>
      </c>
      <c r="D36" s="68">
        <v>180.1</v>
      </c>
      <c r="E36" s="68">
        <v>179.2</v>
      </c>
      <c r="F36" s="68">
        <v>178.7</v>
      </c>
      <c r="G36" s="68">
        <v>178.9</v>
      </c>
      <c r="H36" s="68">
        <v>179.4</v>
      </c>
      <c r="I36" s="68">
        <v>180.3</v>
      </c>
      <c r="J36" s="68">
        <v>180.9</v>
      </c>
      <c r="K36" s="68">
        <v>180.6</v>
      </c>
      <c r="L36" s="68">
        <v>180.6</v>
      </c>
      <c r="M36" s="68">
        <v>181</v>
      </c>
      <c r="N36" s="62">
        <f t="shared" si="0"/>
        <v>179.83333333333334</v>
      </c>
      <c r="O36" s="63">
        <f t="shared" si="1"/>
        <v>1.0224580687956033</v>
      </c>
    </row>
    <row r="37" spans="1:15" x14ac:dyDescent="0.25">
      <c r="A37" s="11">
        <v>2004</v>
      </c>
      <c r="B37" s="68">
        <v>181.9</v>
      </c>
      <c r="C37" s="68">
        <v>182.4</v>
      </c>
      <c r="D37" s="68">
        <v>182.7</v>
      </c>
      <c r="E37" s="68">
        <v>182.8</v>
      </c>
      <c r="F37" s="68">
        <v>183.8</v>
      </c>
      <c r="G37" s="68">
        <v>184.4</v>
      </c>
      <c r="H37" s="68">
        <v>184.6</v>
      </c>
      <c r="I37" s="68">
        <v>184.7</v>
      </c>
      <c r="J37" s="68">
        <v>185.3</v>
      </c>
      <c r="K37" s="68">
        <v>186.4</v>
      </c>
      <c r="L37" s="68">
        <v>187.4</v>
      </c>
      <c r="M37" s="68">
        <v>187.4</v>
      </c>
      <c r="N37" s="62">
        <f t="shared" si="0"/>
        <v>184.48333333333335</v>
      </c>
      <c r="O37" s="63">
        <f t="shared" si="1"/>
        <v>1.0258572752548656</v>
      </c>
    </row>
    <row r="38" spans="1:15" x14ac:dyDescent="0.25">
      <c r="A38" s="11">
        <v>2005</v>
      </c>
      <c r="B38" s="68">
        <v>187.2</v>
      </c>
      <c r="C38" s="68">
        <v>188</v>
      </c>
      <c r="D38" s="68">
        <v>188.6</v>
      </c>
      <c r="E38" s="68">
        <v>189.3</v>
      </c>
      <c r="F38" s="68">
        <v>189.1</v>
      </c>
      <c r="G38" s="68">
        <v>189.3</v>
      </c>
      <c r="H38" s="68">
        <v>190.6</v>
      </c>
      <c r="I38" s="68">
        <v>192</v>
      </c>
      <c r="J38" s="68">
        <v>195.1</v>
      </c>
      <c r="K38" s="68">
        <v>195.2</v>
      </c>
      <c r="L38" s="68">
        <v>193.7</v>
      </c>
      <c r="M38" s="68">
        <v>193.7</v>
      </c>
      <c r="N38" s="62">
        <f t="shared" si="0"/>
        <v>190.98333333333332</v>
      </c>
      <c r="O38" s="63">
        <f t="shared" si="1"/>
        <v>1.0352335350980213</v>
      </c>
    </row>
    <row r="39" spans="1:15" x14ac:dyDescent="0.25">
      <c r="A39" s="11">
        <v>2006</v>
      </c>
      <c r="B39" s="68">
        <v>195.1</v>
      </c>
      <c r="C39" s="68">
        <v>195</v>
      </c>
      <c r="D39" s="68">
        <v>195.3</v>
      </c>
      <c r="E39" s="68">
        <v>196.4</v>
      </c>
      <c r="F39" s="68">
        <v>197</v>
      </c>
      <c r="G39" s="68">
        <v>197.4</v>
      </c>
      <c r="H39" s="68">
        <v>198.6</v>
      </c>
      <c r="I39" s="68">
        <v>199.5</v>
      </c>
      <c r="J39" s="68">
        <v>198.3</v>
      </c>
      <c r="K39" s="68">
        <v>197.1</v>
      </c>
      <c r="L39" s="68">
        <v>197.2</v>
      </c>
      <c r="M39" s="68">
        <v>198.4</v>
      </c>
      <c r="N39" s="62">
        <f t="shared" si="0"/>
        <v>197.10833333333332</v>
      </c>
      <c r="O39" s="63">
        <f t="shared" si="1"/>
        <v>1.0320708613317044</v>
      </c>
    </row>
    <row r="40" spans="1:15" x14ac:dyDescent="0.25">
      <c r="A40" s="11">
        <v>2007</v>
      </c>
      <c r="B40" s="1">
        <v>198.613</v>
      </c>
      <c r="C40" s="1">
        <v>199.39599999999999</v>
      </c>
      <c r="D40" s="1">
        <v>200.65</v>
      </c>
      <c r="E40" s="1">
        <v>201.304</v>
      </c>
      <c r="F40" s="1">
        <v>202.27500000000001</v>
      </c>
      <c r="G40" s="1">
        <v>202.65199999999999</v>
      </c>
      <c r="H40" s="1">
        <v>203.04900000000001</v>
      </c>
      <c r="I40" s="1">
        <v>203.04599999999999</v>
      </c>
      <c r="J40" s="1">
        <v>204.01499999999999</v>
      </c>
      <c r="K40" s="1">
        <v>204.67099999999999</v>
      </c>
      <c r="L40" s="1">
        <v>206.47900000000001</v>
      </c>
      <c r="M40" s="1">
        <v>207.107</v>
      </c>
      <c r="N40" s="62">
        <f t="shared" si="0"/>
        <v>202.77141666666668</v>
      </c>
      <c r="O40" s="63">
        <f t="shared" si="1"/>
        <v>1.0287308163869278</v>
      </c>
    </row>
    <row r="41" spans="1:15" x14ac:dyDescent="0.25">
      <c r="A41" s="11">
        <v>2008</v>
      </c>
      <c r="B41" s="1">
        <v>207.93100000000001</v>
      </c>
      <c r="C41" s="1">
        <v>208.44800000000001</v>
      </c>
      <c r="D41" s="1">
        <v>209.16900000000001</v>
      </c>
      <c r="E41" s="1">
        <v>209.73400000000001</v>
      </c>
      <c r="F41" s="1">
        <v>211.09399999999999</v>
      </c>
      <c r="G41" s="1">
        <v>213.68</v>
      </c>
      <c r="H41" s="1">
        <v>215.38399999999999</v>
      </c>
      <c r="I41" s="1">
        <v>214.90600000000001</v>
      </c>
      <c r="J41" s="1">
        <v>215.1</v>
      </c>
      <c r="K41" s="1">
        <v>212.714</v>
      </c>
      <c r="L41" s="1">
        <v>207.952</v>
      </c>
      <c r="M41" s="1">
        <v>205.85</v>
      </c>
      <c r="N41" s="62">
        <f t="shared" si="0"/>
        <v>210.99683333333334</v>
      </c>
      <c r="O41" s="63">
        <f t="shared" si="1"/>
        <v>1.0405649711477249</v>
      </c>
    </row>
    <row r="42" spans="1:15" x14ac:dyDescent="0.25">
      <c r="A42" s="11">
        <v>2009</v>
      </c>
      <c r="B42" s="1">
        <v>206.49600000000001</v>
      </c>
      <c r="C42" s="1">
        <v>207.285</v>
      </c>
      <c r="D42" s="1">
        <v>207.04900000000001</v>
      </c>
      <c r="E42" s="1">
        <v>207.364</v>
      </c>
      <c r="F42" s="1">
        <v>207.80799999999999</v>
      </c>
      <c r="G42" s="1">
        <v>209.999</v>
      </c>
      <c r="H42" s="1">
        <v>209.971</v>
      </c>
      <c r="I42" s="1">
        <v>210.828</v>
      </c>
      <c r="J42" s="1">
        <v>211.286</v>
      </c>
      <c r="K42" s="1">
        <v>211.976</v>
      </c>
      <c r="L42" s="1">
        <v>212.886</v>
      </c>
      <c r="M42" s="1">
        <v>213.036</v>
      </c>
      <c r="N42" s="62">
        <f t="shared" si="0"/>
        <v>209.66533333333334</v>
      </c>
      <c r="O42" s="63">
        <f t="shared" si="1"/>
        <v>0.99368947875205071</v>
      </c>
    </row>
    <row r="43" spans="1:15" x14ac:dyDescent="0.25">
      <c r="A43" s="11">
        <v>2010</v>
      </c>
      <c r="B43" s="1">
        <v>213.35300000000001</v>
      </c>
      <c r="C43" s="1">
        <v>213.125</v>
      </c>
      <c r="D43" s="1">
        <v>213.233</v>
      </c>
      <c r="E43" s="1">
        <v>213.304</v>
      </c>
      <c r="F43" s="1">
        <v>213.148</v>
      </c>
      <c r="G43" s="1">
        <v>213</v>
      </c>
      <c r="H43" s="1">
        <v>213.476</v>
      </c>
      <c r="I43" s="1">
        <v>213.797</v>
      </c>
      <c r="J43" s="1">
        <v>214.18700000000001</v>
      </c>
      <c r="K43" s="1">
        <v>215.048</v>
      </c>
      <c r="L43" s="1">
        <v>215.625</v>
      </c>
      <c r="M43" s="1">
        <v>216.619</v>
      </c>
      <c r="N43" s="62">
        <f t="shared" si="0"/>
        <v>213.9929166666667</v>
      </c>
      <c r="O43" s="63">
        <f t="shared" si="1"/>
        <v>1.0206404333254904</v>
      </c>
    </row>
    <row r="44" spans="1:15" x14ac:dyDescent="0.25">
      <c r="A44" s="11">
        <v>2011</v>
      </c>
      <c r="B44" s="1">
        <v>217.34899999999999</v>
      </c>
      <c r="C44" s="1">
        <v>218.196</v>
      </c>
      <c r="D44" s="1">
        <v>219.54300000000001</v>
      </c>
      <c r="E44" s="1">
        <v>220.767</v>
      </c>
      <c r="F44" s="1">
        <v>221.71799999999999</v>
      </c>
      <c r="G44" s="1">
        <v>221.54499999999999</v>
      </c>
      <c r="H44" s="1">
        <v>222.131</v>
      </c>
      <c r="I44" s="1">
        <v>222.80500000000001</v>
      </c>
      <c r="J44" s="1">
        <v>223.50399999999999</v>
      </c>
      <c r="K44" s="1">
        <v>223.55600000000001</v>
      </c>
      <c r="L44" s="1">
        <v>223.874</v>
      </c>
      <c r="M44" s="1">
        <v>223.761</v>
      </c>
      <c r="N44" s="62">
        <f t="shared" si="0"/>
        <v>221.56241666666665</v>
      </c>
      <c r="O44" s="63">
        <f t="shared" si="1"/>
        <v>1.0353726661513327</v>
      </c>
    </row>
    <row r="45" spans="1:15" x14ac:dyDescent="0.25">
      <c r="A45" s="11">
        <v>2012</v>
      </c>
      <c r="B45" s="1">
        <v>224.39699999999999</v>
      </c>
      <c r="C45" s="1">
        <v>225.03899999999999</v>
      </c>
      <c r="D45" s="1">
        <v>225.69</v>
      </c>
      <c r="E45" s="1">
        <v>225.93100000000001</v>
      </c>
      <c r="F45" s="1">
        <v>225.42699999999999</v>
      </c>
      <c r="G45" s="1">
        <v>225.08500000000001</v>
      </c>
      <c r="H45" s="1">
        <v>224.964</v>
      </c>
      <c r="I45" s="1">
        <v>226.505</v>
      </c>
      <c r="J45" s="1">
        <v>227.87700000000001</v>
      </c>
      <c r="K45" s="1">
        <v>228.55199999999999</v>
      </c>
      <c r="L45" s="1">
        <v>227.74299999999999</v>
      </c>
      <c r="M45" s="1">
        <v>227.61799999999999</v>
      </c>
      <c r="N45" s="62">
        <f t="shared" si="0"/>
        <v>226.23566666666667</v>
      </c>
      <c r="O45" s="63">
        <f t="shared" si="1"/>
        <v>1.0210922505283502</v>
      </c>
    </row>
    <row r="46" spans="1:15" x14ac:dyDescent="0.25">
      <c r="A46" s="11">
        <v>2013</v>
      </c>
      <c r="B46" s="1">
        <v>227.804</v>
      </c>
      <c r="C46" s="1">
        <v>229.41499999999999</v>
      </c>
      <c r="D46" s="1">
        <v>228.71</v>
      </c>
      <c r="E46" s="1">
        <v>227.941</v>
      </c>
      <c r="F46" s="1">
        <v>228.32300000000001</v>
      </c>
      <c r="G46" s="1">
        <v>228.96600000000001</v>
      </c>
      <c r="H46" s="1">
        <v>229.36199999999999</v>
      </c>
      <c r="I46" s="1">
        <v>229.81100000000001</v>
      </c>
      <c r="J46" s="1">
        <v>230.12799999999999</v>
      </c>
      <c r="K46" s="1">
        <v>230.221</v>
      </c>
      <c r="L46" s="1">
        <v>230.26400000000001</v>
      </c>
      <c r="M46" s="1">
        <v>230.995</v>
      </c>
      <c r="N46" s="62">
        <f t="shared" si="0"/>
        <v>229.32833333333335</v>
      </c>
      <c r="O46" s="63">
        <f t="shared" si="1"/>
        <v>1.0136701109609891</v>
      </c>
    </row>
    <row r="47" spans="1:15" x14ac:dyDescent="0.25">
      <c r="A47" s="11">
        <v>2014</v>
      </c>
      <c r="B47" s="1">
        <v>231.43899999999999</v>
      </c>
      <c r="C47" s="1">
        <v>231.56800000000001</v>
      </c>
      <c r="D47" s="1">
        <v>231.99</v>
      </c>
      <c r="E47" s="1">
        <v>232.46600000000001</v>
      </c>
      <c r="F47" s="1">
        <v>233.13499999999999</v>
      </c>
      <c r="G47" s="1">
        <v>233.553</v>
      </c>
      <c r="H47" s="1">
        <v>233.733</v>
      </c>
      <c r="I47" s="1">
        <v>233.476</v>
      </c>
      <c r="J47" s="1">
        <v>233.69399999999999</v>
      </c>
      <c r="K47" s="1">
        <v>233.65799999999999</v>
      </c>
      <c r="L47" s="1">
        <v>232.62799999999999</v>
      </c>
      <c r="M47" s="1">
        <v>231.53399999999999</v>
      </c>
      <c r="N47" s="62">
        <f t="shared" si="0"/>
        <v>232.73949999999999</v>
      </c>
      <c r="O47" s="63">
        <f t="shared" si="1"/>
        <v>1.0148745975566327</v>
      </c>
    </row>
    <row r="48" spans="1:15" x14ac:dyDescent="0.25">
      <c r="A48" s="11">
        <v>2015</v>
      </c>
      <c r="B48" s="1">
        <v>229.37700000000001</v>
      </c>
      <c r="C48" s="1">
        <v>229.977</v>
      </c>
      <c r="D48" s="1">
        <v>230.65</v>
      </c>
      <c r="E48" s="1">
        <v>230.81899999999999</v>
      </c>
      <c r="F48" s="1">
        <v>232.05</v>
      </c>
      <c r="G48" s="1">
        <v>232.83500000000001</v>
      </c>
      <c r="N48" s="62">
        <f t="shared" si="0"/>
        <v>230.95133333333334</v>
      </c>
      <c r="O48" s="63">
        <f t="shared" si="1"/>
        <v>0.99231687501835031</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July 31, 2015 (02:41:27 PM)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2"/>
  <sheetViews>
    <sheetView topLeftCell="B1" workbookViewId="0">
      <selection activeCell="I45" sqref="I45"/>
    </sheetView>
  </sheetViews>
  <sheetFormatPr defaultRowHeight="15" x14ac:dyDescent="0.25"/>
  <cols>
    <col min="1" max="1" width="45.42578125" style="50" bestFit="1" customWidth="1"/>
    <col min="2" max="2" width="9.140625" style="50" customWidth="1"/>
    <col min="3" max="16384" width="9.140625" style="50"/>
  </cols>
  <sheetData>
    <row r="1" spans="1:17" x14ac:dyDescent="0.25">
      <c r="A1" s="49"/>
      <c r="B1" s="49">
        <v>1980</v>
      </c>
      <c r="C1" s="50">
        <f t="shared" ref="C1:P1" si="0">D1-1</f>
        <v>2000</v>
      </c>
      <c r="D1" s="50">
        <f t="shared" si="0"/>
        <v>2001</v>
      </c>
      <c r="E1" s="50">
        <f t="shared" si="0"/>
        <v>2002</v>
      </c>
      <c r="F1" s="50">
        <f t="shared" si="0"/>
        <v>2003</v>
      </c>
      <c r="G1" s="50">
        <f t="shared" si="0"/>
        <v>2004</v>
      </c>
      <c r="H1" s="50">
        <f t="shared" si="0"/>
        <v>2005</v>
      </c>
      <c r="I1" s="50">
        <f t="shared" si="0"/>
        <v>2006</v>
      </c>
      <c r="J1" s="50">
        <f t="shared" si="0"/>
        <v>2007</v>
      </c>
      <c r="K1" s="50">
        <f t="shared" si="0"/>
        <v>2008</v>
      </c>
      <c r="L1" s="50">
        <f t="shared" si="0"/>
        <v>2009</v>
      </c>
      <c r="M1" s="50">
        <f t="shared" si="0"/>
        <v>2010</v>
      </c>
      <c r="N1" s="50">
        <f t="shared" si="0"/>
        <v>2011</v>
      </c>
      <c r="O1" s="50">
        <f t="shared" si="0"/>
        <v>2012</v>
      </c>
      <c r="P1" s="50">
        <f t="shared" si="0"/>
        <v>2013</v>
      </c>
      <c r="Q1" s="50">
        <v>2014</v>
      </c>
    </row>
    <row r="2" spans="1:17" x14ac:dyDescent="0.25">
      <c r="A2" s="49" t="s">
        <v>60</v>
      </c>
      <c r="B2" s="49"/>
    </row>
    <row r="3" spans="1:17" x14ac:dyDescent="0.25">
      <c r="A3" s="49"/>
      <c r="B3" s="49"/>
    </row>
    <row r="4" spans="1:17" x14ac:dyDescent="0.25">
      <c r="A4" s="49" t="s">
        <v>61</v>
      </c>
      <c r="B4" s="49">
        <v>100</v>
      </c>
      <c r="C4" s="50">
        <v>100</v>
      </c>
      <c r="D4" s="50">
        <v>100</v>
      </c>
      <c r="E4" s="50">
        <v>100</v>
      </c>
      <c r="F4" s="50">
        <v>100</v>
      </c>
      <c r="G4" s="50">
        <v>100</v>
      </c>
      <c r="H4" s="50">
        <v>100</v>
      </c>
      <c r="I4" s="50">
        <v>100</v>
      </c>
      <c r="J4" s="50">
        <v>100</v>
      </c>
      <c r="K4" s="50">
        <v>100</v>
      </c>
      <c r="L4" s="50">
        <v>100</v>
      </c>
      <c r="M4" s="50">
        <v>100</v>
      </c>
      <c r="N4" s="50">
        <v>100</v>
      </c>
      <c r="O4" s="50">
        <v>100</v>
      </c>
      <c r="P4" s="50">
        <v>100</v>
      </c>
      <c r="Q4" s="50">
        <v>100</v>
      </c>
    </row>
    <row r="5" spans="1:17" x14ac:dyDescent="0.25">
      <c r="A5" s="49"/>
      <c r="B5" s="49"/>
    </row>
    <row r="6" spans="1:17" x14ac:dyDescent="0.25">
      <c r="A6" s="51" t="s">
        <v>62</v>
      </c>
      <c r="B6" s="49">
        <v>4.2869999999999999</v>
      </c>
      <c r="C6" s="49">
        <v>4.7460000000000004</v>
      </c>
      <c r="D6" s="52">
        <v>4.62</v>
      </c>
      <c r="E6" s="49">
        <v>4.7469999999999999</v>
      </c>
      <c r="F6" s="52">
        <v>4.9690000000000003</v>
      </c>
      <c r="G6" s="50">
        <v>5.0140000000000002</v>
      </c>
      <c r="H6" s="50">
        <v>5.1710000000000003</v>
      </c>
      <c r="I6" s="50">
        <v>5.2279999999999998</v>
      </c>
      <c r="J6" s="50">
        <v>5.1920000000000002</v>
      </c>
      <c r="K6" s="50">
        <v>5.3550000000000004</v>
      </c>
      <c r="L6" s="50">
        <v>5.2610000000000001</v>
      </c>
      <c r="M6" s="50">
        <v>5.3550000000000004</v>
      </c>
      <c r="N6" s="50">
        <v>5.67</v>
      </c>
      <c r="O6" s="50">
        <v>5.7670000000000003</v>
      </c>
      <c r="P6" s="50">
        <v>6.15</v>
      </c>
      <c r="Q6" s="50">
        <v>6.3079999999999998</v>
      </c>
    </row>
    <row r="7" spans="1:17" x14ac:dyDescent="0.25">
      <c r="A7" s="53" t="s">
        <v>63</v>
      </c>
      <c r="B7" s="49">
        <v>0.71399999999999997</v>
      </c>
      <c r="C7" s="49">
        <v>0.92800000000000005</v>
      </c>
      <c r="D7" s="49">
        <v>0.95599999999999996</v>
      </c>
      <c r="E7" s="49">
        <v>1.012</v>
      </c>
      <c r="F7" s="50">
        <v>1.0169999999999999</v>
      </c>
      <c r="G7" s="50">
        <v>1.1259999999999999</v>
      </c>
      <c r="H7" s="50">
        <v>1.1399999999999999</v>
      </c>
      <c r="I7" s="50">
        <v>1.135</v>
      </c>
      <c r="J7" s="50">
        <v>1.2949999999999999</v>
      </c>
      <c r="K7" s="50">
        <v>1.32</v>
      </c>
      <c r="L7" s="50">
        <v>1.3009999999999999</v>
      </c>
      <c r="M7" s="50">
        <v>1.3180000000000001</v>
      </c>
      <c r="N7" s="50">
        <v>1.3440000000000001</v>
      </c>
      <c r="O7" s="50">
        <v>1.3420000000000001</v>
      </c>
      <c r="P7" s="50">
        <v>1.3620000000000001</v>
      </c>
      <c r="Q7" s="50">
        <v>1.423</v>
      </c>
    </row>
    <row r="8" spans="1:17" x14ac:dyDescent="0.25">
      <c r="A8" s="54" t="s">
        <v>64</v>
      </c>
      <c r="B8" s="54"/>
      <c r="L8" s="50">
        <v>1.256</v>
      </c>
      <c r="M8" s="50">
        <v>1.274</v>
      </c>
      <c r="N8" s="50">
        <v>1.2969999999999999</v>
      </c>
      <c r="O8" s="50">
        <v>1.296</v>
      </c>
      <c r="P8" s="50">
        <v>1.3169999999999999</v>
      </c>
      <c r="Q8" s="50">
        <v>1.3779999999999999</v>
      </c>
    </row>
    <row r="9" spans="1:17" x14ac:dyDescent="0.25">
      <c r="A9" s="55" t="s">
        <v>65</v>
      </c>
      <c r="B9" s="55"/>
      <c r="I9" s="50">
        <v>0.76700000000000002</v>
      </c>
      <c r="J9" s="50">
        <v>0.996</v>
      </c>
      <c r="K9" s="50">
        <v>1.0129999999999999</v>
      </c>
      <c r="L9" s="50">
        <v>1.0049999999999999</v>
      </c>
      <c r="M9" s="50">
        <v>1.0289999999999999</v>
      </c>
      <c r="N9" s="50">
        <v>1.0329999999999999</v>
      </c>
      <c r="O9" s="50">
        <v>1.0349999999999999</v>
      </c>
      <c r="P9" s="50">
        <v>1.046</v>
      </c>
      <c r="Q9" s="50">
        <v>1.1080000000000001</v>
      </c>
    </row>
    <row r="10" spans="1:17" x14ac:dyDescent="0.25">
      <c r="A10" s="55" t="s">
        <v>66</v>
      </c>
      <c r="B10" s="55"/>
      <c r="L10" s="50">
        <v>0.251</v>
      </c>
      <c r="M10" s="50">
        <v>0.24399999999999999</v>
      </c>
      <c r="N10" s="50">
        <v>0.26400000000000001</v>
      </c>
      <c r="O10" s="50">
        <v>0.26100000000000001</v>
      </c>
      <c r="P10" s="50">
        <v>0.27100000000000002</v>
      </c>
      <c r="Q10" s="50">
        <v>0.27</v>
      </c>
    </row>
    <row r="11" spans="1:17" x14ac:dyDescent="0.25">
      <c r="A11" s="53" t="s">
        <v>67</v>
      </c>
      <c r="B11" s="53"/>
      <c r="L11" s="50">
        <v>4.4999999999999998E-2</v>
      </c>
      <c r="M11" s="50">
        <v>4.3999999999999997E-2</v>
      </c>
      <c r="N11" s="50">
        <v>4.7E-2</v>
      </c>
      <c r="O11" s="50">
        <v>4.7E-2</v>
      </c>
      <c r="P11" s="50">
        <v>4.4999999999999998E-2</v>
      </c>
      <c r="Q11" s="50">
        <v>4.4999999999999998E-2</v>
      </c>
    </row>
    <row r="12" spans="1:17" x14ac:dyDescent="0.25">
      <c r="A12" s="53" t="s">
        <v>68</v>
      </c>
      <c r="B12" s="49">
        <v>3.573</v>
      </c>
      <c r="C12" s="49">
        <v>3.8180000000000001</v>
      </c>
      <c r="D12" s="49">
        <v>3.95</v>
      </c>
      <c r="E12" s="49">
        <v>3.7349999999999999</v>
      </c>
      <c r="F12" s="50">
        <v>3.827</v>
      </c>
      <c r="G12" s="50">
        <v>3.8879999999999999</v>
      </c>
      <c r="H12" s="50">
        <v>4.03</v>
      </c>
      <c r="I12" s="50">
        <v>4.0940000000000003</v>
      </c>
      <c r="J12" s="50">
        <v>3.8969999999999998</v>
      </c>
      <c r="K12" s="50">
        <v>4.0350000000000001</v>
      </c>
      <c r="L12" s="50">
        <v>3.9609999999999999</v>
      </c>
      <c r="M12" s="50">
        <v>4.0380000000000003</v>
      </c>
      <c r="N12" s="50">
        <v>4.327</v>
      </c>
      <c r="O12" s="50">
        <v>4.4240000000000004</v>
      </c>
      <c r="P12" s="50">
        <v>4.7880000000000003</v>
      </c>
      <c r="Q12" s="50">
        <v>4.8849999999999998</v>
      </c>
    </row>
    <row r="13" spans="1:17" x14ac:dyDescent="0.25">
      <c r="A13" s="54" t="s">
        <v>69</v>
      </c>
      <c r="B13" s="56">
        <v>1.8220000000000001</v>
      </c>
      <c r="C13" s="49">
        <v>2.4350000000000001</v>
      </c>
      <c r="D13" s="49">
        <v>2.4900000000000002</v>
      </c>
      <c r="E13" s="49">
        <v>2.2650000000000001</v>
      </c>
      <c r="F13" s="50">
        <v>2.29</v>
      </c>
      <c r="G13" s="50">
        <v>2.27</v>
      </c>
      <c r="H13" s="50">
        <v>2.3359999999999999</v>
      </c>
      <c r="I13" s="50">
        <v>2.3380000000000001</v>
      </c>
      <c r="J13" s="50">
        <v>2.1589999999999998</v>
      </c>
      <c r="K13" s="50">
        <v>2.234</v>
      </c>
      <c r="L13" s="50">
        <v>2.1949999999999998</v>
      </c>
      <c r="M13" s="50">
        <v>2.2200000000000002</v>
      </c>
      <c r="N13" s="50">
        <v>2.39</v>
      </c>
      <c r="O13" s="50">
        <v>2.3959999999999999</v>
      </c>
      <c r="P13" s="50">
        <v>2.444</v>
      </c>
      <c r="Q13" s="50">
        <v>2.4740000000000002</v>
      </c>
    </row>
    <row r="14" spans="1:17" x14ac:dyDescent="0.25">
      <c r="A14" s="55" t="s">
        <v>70</v>
      </c>
      <c r="B14" s="55"/>
      <c r="C14" s="49">
        <v>1.298</v>
      </c>
      <c r="D14" s="49">
        <v>1.3280000000000001</v>
      </c>
      <c r="E14" s="49">
        <v>1.2929999999999999</v>
      </c>
      <c r="F14" s="50">
        <v>1.2989999999999999</v>
      </c>
      <c r="G14" s="50">
        <v>1.341</v>
      </c>
      <c r="H14" s="50">
        <v>1.415</v>
      </c>
      <c r="I14" s="50">
        <v>1.4039999999999999</v>
      </c>
      <c r="J14" s="50">
        <v>1.123</v>
      </c>
      <c r="K14" s="50">
        <v>1.1619999999999999</v>
      </c>
      <c r="L14" s="50">
        <v>1.1850000000000001</v>
      </c>
      <c r="M14" s="50">
        <v>1.206</v>
      </c>
      <c r="N14" s="50">
        <v>1.3280000000000001</v>
      </c>
      <c r="O14" s="50">
        <v>1.3320000000000001</v>
      </c>
      <c r="P14" s="50">
        <v>1.2909999999999999</v>
      </c>
      <c r="Q14" s="50">
        <v>1.3029999999999999</v>
      </c>
    </row>
    <row r="15" spans="1:17" x14ac:dyDescent="0.25">
      <c r="A15" s="55" t="s">
        <v>71</v>
      </c>
      <c r="B15" s="55"/>
      <c r="C15" s="49">
        <v>0.70399999999999996</v>
      </c>
      <c r="D15" s="49">
        <v>0.72199999999999998</v>
      </c>
      <c r="E15" s="49">
        <v>0.59599999999999997</v>
      </c>
      <c r="F15" s="50">
        <v>0.61299999999999999</v>
      </c>
      <c r="G15" s="50">
        <v>0.57799999999999996</v>
      </c>
      <c r="H15" s="50">
        <v>0.56999999999999995</v>
      </c>
      <c r="I15" s="50">
        <v>0.58399999999999996</v>
      </c>
      <c r="J15" s="50">
        <v>0.61399999999999999</v>
      </c>
      <c r="K15" s="50">
        <v>0.63800000000000001</v>
      </c>
      <c r="L15" s="50">
        <v>0.55300000000000005</v>
      </c>
      <c r="M15" s="50">
        <v>0.56000000000000005</v>
      </c>
      <c r="N15" s="50">
        <v>0.625</v>
      </c>
      <c r="O15" s="50">
        <v>0.63200000000000001</v>
      </c>
      <c r="P15" s="50">
        <v>0.68899999999999995</v>
      </c>
      <c r="Q15" s="50">
        <v>0.69899999999999995</v>
      </c>
    </row>
    <row r="16" spans="1:17" x14ac:dyDescent="0.25">
      <c r="A16" s="55" t="s">
        <v>72</v>
      </c>
      <c r="B16" s="55"/>
      <c r="C16" s="49">
        <v>0.25700000000000001</v>
      </c>
      <c r="D16" s="49">
        <v>0.26100000000000001</v>
      </c>
      <c r="E16" s="49">
        <v>0.23400000000000001</v>
      </c>
      <c r="F16" s="50">
        <v>0.23400000000000001</v>
      </c>
      <c r="G16" s="50">
        <v>0.19800000000000001</v>
      </c>
      <c r="H16" s="50">
        <v>0.182</v>
      </c>
      <c r="I16" s="50">
        <v>0.18099999999999999</v>
      </c>
      <c r="J16" s="50">
        <v>0.19500000000000001</v>
      </c>
      <c r="K16" s="50">
        <v>0.19600000000000001</v>
      </c>
      <c r="L16" s="50">
        <v>0.19800000000000001</v>
      </c>
      <c r="M16" s="50">
        <v>0.19600000000000001</v>
      </c>
      <c r="N16" s="50">
        <v>0.19</v>
      </c>
      <c r="O16" s="50">
        <v>0.188</v>
      </c>
      <c r="P16" s="50">
        <v>0.23300000000000001</v>
      </c>
      <c r="Q16" s="50">
        <v>0.23699999999999999</v>
      </c>
    </row>
    <row r="17" spans="1:17" x14ac:dyDescent="0.25">
      <c r="A17" s="55" t="s">
        <v>73</v>
      </c>
      <c r="B17" s="55"/>
      <c r="C17" s="49">
        <v>0.17599999999999999</v>
      </c>
      <c r="D17" s="49">
        <v>0.17899999999999999</v>
      </c>
      <c r="E17" s="49">
        <v>0.14299999999999999</v>
      </c>
      <c r="F17" s="50">
        <v>0.14399999999999999</v>
      </c>
      <c r="G17" s="50">
        <v>0.153</v>
      </c>
      <c r="H17" s="50">
        <v>0.16900000000000001</v>
      </c>
      <c r="I17" s="50">
        <v>0.16900000000000001</v>
      </c>
      <c r="J17" s="50">
        <v>0.22800000000000001</v>
      </c>
      <c r="K17" s="50">
        <v>0.23799999999999999</v>
      </c>
      <c r="L17" s="50">
        <v>0.25900000000000001</v>
      </c>
      <c r="M17" s="50">
        <v>0.25900000000000001</v>
      </c>
      <c r="N17" s="50">
        <v>0.246</v>
      </c>
      <c r="O17" s="50">
        <v>0.24399999999999999</v>
      </c>
      <c r="P17" s="50">
        <v>0.23200000000000001</v>
      </c>
      <c r="Q17" s="50">
        <v>0.23499999999999999</v>
      </c>
    </row>
    <row r="18" spans="1:17" x14ac:dyDescent="0.25">
      <c r="A18" s="54" t="s">
        <v>74</v>
      </c>
      <c r="B18" s="54"/>
      <c r="C18" s="49">
        <v>1.17</v>
      </c>
      <c r="D18" s="49">
        <v>1.238</v>
      </c>
      <c r="E18" s="49">
        <v>1.177</v>
      </c>
      <c r="F18" s="50">
        <v>1.232</v>
      </c>
      <c r="G18" s="50">
        <v>1.276</v>
      </c>
      <c r="H18" s="50">
        <v>1.3320000000000001</v>
      </c>
      <c r="I18" s="50">
        <v>1.3779999999999999</v>
      </c>
      <c r="J18" s="50">
        <v>1.26</v>
      </c>
      <c r="K18" s="50">
        <v>1.3380000000000001</v>
      </c>
      <c r="L18" s="50">
        <v>1.339</v>
      </c>
      <c r="M18" s="50">
        <v>1.4139999999999999</v>
      </c>
      <c r="N18" s="50">
        <v>1.399</v>
      </c>
      <c r="O18" s="50">
        <v>1.444</v>
      </c>
      <c r="P18" s="50">
        <v>1.6639999999999999</v>
      </c>
      <c r="Q18" s="50">
        <v>1.738</v>
      </c>
    </row>
    <row r="19" spans="1:17" x14ac:dyDescent="0.25">
      <c r="A19" s="55" t="s">
        <v>75</v>
      </c>
      <c r="B19" s="55"/>
      <c r="C19" s="49">
        <v>1.157</v>
      </c>
      <c r="D19" s="49">
        <v>1.2230000000000001</v>
      </c>
      <c r="E19" s="49">
        <v>1.159</v>
      </c>
      <c r="F19" s="50">
        <v>1.214</v>
      </c>
      <c r="G19" s="50">
        <v>1.2609999999999999</v>
      </c>
      <c r="H19" s="50">
        <v>1.2989999999999999</v>
      </c>
      <c r="I19" s="50">
        <v>1.3440000000000001</v>
      </c>
      <c r="J19" s="50">
        <v>1.1839999999999999</v>
      </c>
      <c r="K19" s="50">
        <v>1.26</v>
      </c>
      <c r="L19" s="50">
        <v>1.246</v>
      </c>
      <c r="M19" s="50">
        <v>1.321</v>
      </c>
      <c r="N19" s="50">
        <v>1.3280000000000001</v>
      </c>
      <c r="O19" s="50">
        <v>1.3720000000000001</v>
      </c>
      <c r="P19" s="50">
        <v>1.5620000000000001</v>
      </c>
      <c r="Q19" s="50">
        <v>1.6339999999999999</v>
      </c>
    </row>
    <row r="20" spans="1:17" x14ac:dyDescent="0.25">
      <c r="A20" s="55" t="s">
        <v>76</v>
      </c>
      <c r="B20" s="55"/>
      <c r="C20" s="49">
        <v>1.4E-2</v>
      </c>
      <c r="D20" s="49">
        <v>0.14000000000000001</v>
      </c>
      <c r="E20" s="49">
        <v>0.18</v>
      </c>
      <c r="F20" s="50">
        <v>1.7999999999999999E-2</v>
      </c>
      <c r="J20" s="50">
        <v>6.4000000000000001E-2</v>
      </c>
      <c r="K20" s="50">
        <v>6.7000000000000004E-2</v>
      </c>
      <c r="L20" s="50">
        <v>7.1999999999999995E-2</v>
      </c>
      <c r="M20" s="50">
        <v>7.2999999999999995E-2</v>
      </c>
      <c r="N20" s="50">
        <v>6.3E-2</v>
      </c>
      <c r="O20" s="50">
        <v>6.4000000000000001E-2</v>
      </c>
      <c r="P20" s="50">
        <v>7.8E-2</v>
      </c>
      <c r="Q20" s="50">
        <v>0.08</v>
      </c>
    </row>
    <row r="21" spans="1:17" x14ac:dyDescent="0.25">
      <c r="A21" s="55" t="s">
        <v>77</v>
      </c>
      <c r="B21" s="55"/>
      <c r="J21" s="50">
        <v>1.0999999999999999E-2</v>
      </c>
      <c r="K21" s="50">
        <v>1.2E-2</v>
      </c>
      <c r="L21" s="50">
        <v>0.02</v>
      </c>
      <c r="M21" s="50">
        <v>0.02</v>
      </c>
      <c r="N21" s="50">
        <v>8.0000000000000002E-3</v>
      </c>
      <c r="O21" s="50">
        <v>8.0000000000000002E-3</v>
      </c>
      <c r="P21" s="50">
        <v>2.4E-2</v>
      </c>
      <c r="Q21" s="50">
        <v>2.4E-2</v>
      </c>
    </row>
    <row r="22" spans="1:17" x14ac:dyDescent="0.25">
      <c r="A22" s="49" t="s">
        <v>78</v>
      </c>
      <c r="B22" s="49"/>
      <c r="C22" s="49">
        <v>0.21299999999999999</v>
      </c>
      <c r="D22" s="49">
        <v>0.23300000000000001</v>
      </c>
      <c r="E22" s="49">
        <v>0.29299999999999998</v>
      </c>
      <c r="F22" s="50">
        <v>0.30499999999999999</v>
      </c>
      <c r="G22" s="50">
        <v>0.34300000000000003</v>
      </c>
      <c r="H22" s="50">
        <v>0.36199999999999999</v>
      </c>
      <c r="I22" s="50">
        <v>0.378</v>
      </c>
      <c r="J22" s="50">
        <v>0.47699999999999998</v>
      </c>
      <c r="K22" s="50">
        <v>0.46400000000000002</v>
      </c>
      <c r="L22" s="50">
        <v>0.42699999999999999</v>
      </c>
      <c r="M22" s="50">
        <v>0.40300000000000002</v>
      </c>
      <c r="N22" s="50">
        <v>0.53800000000000003</v>
      </c>
      <c r="O22" s="50">
        <v>0.58499999999999996</v>
      </c>
      <c r="P22" s="50">
        <v>0.68</v>
      </c>
      <c r="Q22" s="50">
        <v>0.67300000000000004</v>
      </c>
    </row>
    <row r="23" spans="1:17" x14ac:dyDescent="0.25">
      <c r="A23" s="49"/>
      <c r="B23" s="49"/>
    </row>
    <row r="24" spans="1:17" x14ac:dyDescent="0.25">
      <c r="A24" s="49" t="s">
        <v>79</v>
      </c>
      <c r="B24" s="49"/>
    </row>
    <row r="25" spans="1:17" x14ac:dyDescent="0.25">
      <c r="A25" s="49"/>
      <c r="B25" s="49"/>
    </row>
    <row r="26" spans="1:17" x14ac:dyDescent="0.25">
      <c r="A26" s="49"/>
      <c r="B26" s="49"/>
    </row>
    <row r="27" spans="1:17" x14ac:dyDescent="0.25">
      <c r="A27" s="49"/>
      <c r="B27" s="49"/>
    </row>
    <row r="28" spans="1:17" x14ac:dyDescent="0.25">
      <c r="A28" s="49"/>
      <c r="B28" s="49"/>
    </row>
    <row r="29" spans="1:17" x14ac:dyDescent="0.25">
      <c r="A29" s="49"/>
      <c r="B29" s="49"/>
    </row>
    <row r="30" spans="1:17" x14ac:dyDescent="0.25">
      <c r="A30" s="49"/>
      <c r="B30" s="49"/>
    </row>
    <row r="31" spans="1:17" x14ac:dyDescent="0.25">
      <c r="A31" s="49"/>
      <c r="B31" s="49"/>
    </row>
    <row r="32" spans="1:17" x14ac:dyDescent="0.25">
      <c r="A32" s="49"/>
      <c r="B32" s="49"/>
    </row>
    <row r="33" spans="1:2" x14ac:dyDescent="0.25">
      <c r="A33" s="49"/>
      <c r="B33" s="49"/>
    </row>
    <row r="34" spans="1:2" x14ac:dyDescent="0.25">
      <c r="A34" s="49"/>
      <c r="B34" s="49"/>
    </row>
    <row r="35" spans="1:2" x14ac:dyDescent="0.25">
      <c r="A35" s="49"/>
      <c r="B35" s="49"/>
    </row>
    <row r="36" spans="1:2" x14ac:dyDescent="0.25">
      <c r="A36" s="49"/>
      <c r="B36" s="49"/>
    </row>
    <row r="37" spans="1:2" x14ac:dyDescent="0.25">
      <c r="A37" s="49"/>
      <c r="B37" s="49"/>
    </row>
    <row r="38" spans="1:2" x14ac:dyDescent="0.25">
      <c r="A38" s="49"/>
      <c r="B38" s="49"/>
    </row>
    <row r="39" spans="1:2" x14ac:dyDescent="0.25">
      <c r="A39" s="49"/>
      <c r="B39" s="49"/>
    </row>
    <row r="40" spans="1:2" x14ac:dyDescent="0.25">
      <c r="A40" s="49"/>
      <c r="B40" s="49"/>
    </row>
    <row r="41" spans="1:2" x14ac:dyDescent="0.25">
      <c r="A41" s="49"/>
      <c r="B41" s="49"/>
    </row>
    <row r="42" spans="1:2" x14ac:dyDescent="0.25">
      <c r="A42" s="49"/>
      <c r="B42" s="49"/>
    </row>
    <row r="43" spans="1:2" x14ac:dyDescent="0.25">
      <c r="A43" s="49"/>
      <c r="B43" s="49"/>
    </row>
    <row r="44" spans="1:2" x14ac:dyDescent="0.25">
      <c r="A44" s="49"/>
      <c r="B44" s="49"/>
    </row>
    <row r="45" spans="1:2" x14ac:dyDescent="0.25">
      <c r="A45" s="49"/>
      <c r="B45" s="49"/>
    </row>
    <row r="46" spans="1:2" x14ac:dyDescent="0.25">
      <c r="A46" s="49"/>
      <c r="B46" s="49"/>
    </row>
    <row r="47" spans="1:2" x14ac:dyDescent="0.25">
      <c r="A47" s="49"/>
      <c r="B47" s="49"/>
    </row>
    <row r="48" spans="1:2" x14ac:dyDescent="0.25">
      <c r="A48" s="49"/>
      <c r="B48" s="49"/>
    </row>
    <row r="49" spans="1:2" x14ac:dyDescent="0.25">
      <c r="A49" s="49"/>
      <c r="B49" s="49"/>
    </row>
    <row r="50" spans="1:2" x14ac:dyDescent="0.25">
      <c r="A50" s="49"/>
      <c r="B50" s="49"/>
    </row>
    <row r="51" spans="1:2" x14ac:dyDescent="0.25">
      <c r="A51" s="49"/>
      <c r="B51" s="49"/>
    </row>
    <row r="52" spans="1:2" x14ac:dyDescent="0.25">
      <c r="A52" s="49"/>
      <c r="B52" s="49"/>
    </row>
    <row r="53" spans="1:2" x14ac:dyDescent="0.25">
      <c r="A53" s="49"/>
      <c r="B53" s="49"/>
    </row>
    <row r="54" spans="1:2" x14ac:dyDescent="0.25">
      <c r="A54" s="49"/>
      <c r="B54" s="49"/>
    </row>
    <row r="55" spans="1:2" x14ac:dyDescent="0.25">
      <c r="A55" s="49"/>
      <c r="B55" s="49"/>
    </row>
    <row r="56" spans="1:2" x14ac:dyDescent="0.25">
      <c r="A56" s="49"/>
      <c r="B56" s="49"/>
    </row>
    <row r="57" spans="1:2" x14ac:dyDescent="0.25">
      <c r="A57" s="49"/>
      <c r="B57" s="49"/>
    </row>
    <row r="58" spans="1:2" x14ac:dyDescent="0.25">
      <c r="A58" s="49"/>
      <c r="B58" s="49"/>
    </row>
    <row r="59" spans="1:2" x14ac:dyDescent="0.25">
      <c r="A59" s="49"/>
      <c r="B59" s="49"/>
    </row>
    <row r="60" spans="1:2" x14ac:dyDescent="0.25">
      <c r="A60" s="49"/>
      <c r="B60" s="49"/>
    </row>
    <row r="61" spans="1:2" x14ac:dyDescent="0.25">
      <c r="A61" s="49"/>
      <c r="B61" s="49"/>
    </row>
    <row r="62" spans="1:2" x14ac:dyDescent="0.25">
      <c r="A62" s="49"/>
      <c r="B62" s="49"/>
    </row>
    <row r="63" spans="1:2" x14ac:dyDescent="0.25">
      <c r="A63" s="49"/>
      <c r="B63" s="49"/>
    </row>
    <row r="64" spans="1:2" x14ac:dyDescent="0.25">
      <c r="A64" s="49"/>
      <c r="B64" s="49"/>
    </row>
    <row r="65" spans="1:2" x14ac:dyDescent="0.25">
      <c r="A65" s="49"/>
      <c r="B65" s="49"/>
    </row>
    <row r="66" spans="1:2" x14ac:dyDescent="0.25">
      <c r="A66" s="49"/>
      <c r="B66" s="49"/>
    </row>
    <row r="67" spans="1:2" x14ac:dyDescent="0.25">
      <c r="A67" s="49"/>
      <c r="B67" s="49"/>
    </row>
    <row r="68" spans="1:2" x14ac:dyDescent="0.25">
      <c r="A68" s="49"/>
      <c r="B68" s="49"/>
    </row>
    <row r="69" spans="1:2" x14ac:dyDescent="0.25">
      <c r="A69" s="49"/>
      <c r="B69" s="49"/>
    </row>
    <row r="70" spans="1:2" x14ac:dyDescent="0.25">
      <c r="A70" s="49"/>
      <c r="B70" s="49"/>
    </row>
    <row r="71" spans="1:2" x14ac:dyDescent="0.25">
      <c r="A71" s="49"/>
      <c r="B71" s="49"/>
    </row>
    <row r="72" spans="1:2" x14ac:dyDescent="0.25">
      <c r="A72" s="49"/>
      <c r="B72" s="49"/>
    </row>
    <row r="73" spans="1:2" x14ac:dyDescent="0.25">
      <c r="A73" s="49"/>
      <c r="B73" s="49"/>
    </row>
    <row r="74" spans="1:2" x14ac:dyDescent="0.25">
      <c r="A74" s="49"/>
      <c r="B74" s="49"/>
    </row>
    <row r="75" spans="1:2" x14ac:dyDescent="0.25">
      <c r="A75" s="49"/>
      <c r="B75" s="49"/>
    </row>
    <row r="76" spans="1:2" x14ac:dyDescent="0.25">
      <c r="A76" s="49"/>
      <c r="B76" s="49"/>
    </row>
    <row r="77" spans="1:2" x14ac:dyDescent="0.25">
      <c r="A77" s="49"/>
      <c r="B77" s="49"/>
    </row>
    <row r="78" spans="1:2" x14ac:dyDescent="0.25">
      <c r="A78" s="49"/>
      <c r="B78" s="49"/>
    </row>
    <row r="79" spans="1:2" x14ac:dyDescent="0.25">
      <c r="A79" s="49"/>
      <c r="B79" s="49"/>
    </row>
    <row r="80" spans="1:2" x14ac:dyDescent="0.25">
      <c r="A80" s="49"/>
      <c r="B80" s="49"/>
    </row>
    <row r="81" spans="1:2" x14ac:dyDescent="0.25">
      <c r="A81" s="49"/>
      <c r="B81" s="49"/>
    </row>
    <row r="82" spans="1:2" x14ac:dyDescent="0.25">
      <c r="A82" s="49"/>
      <c r="B82" s="49"/>
    </row>
    <row r="83" spans="1:2" x14ac:dyDescent="0.25">
      <c r="A83" s="49"/>
      <c r="B83" s="49"/>
    </row>
    <row r="84" spans="1:2" x14ac:dyDescent="0.25">
      <c r="A84" s="49"/>
      <c r="B84" s="49"/>
    </row>
    <row r="85" spans="1:2" x14ac:dyDescent="0.25">
      <c r="A85" s="49"/>
      <c r="B85" s="49"/>
    </row>
    <row r="86" spans="1:2" x14ac:dyDescent="0.25">
      <c r="A86" s="49"/>
      <c r="B86" s="49"/>
    </row>
    <row r="87" spans="1:2" x14ac:dyDescent="0.25">
      <c r="A87" s="49"/>
      <c r="B87" s="49"/>
    </row>
    <row r="88" spans="1:2" x14ac:dyDescent="0.25">
      <c r="A88" s="49"/>
      <c r="B88" s="49"/>
    </row>
    <row r="89" spans="1:2" x14ac:dyDescent="0.25">
      <c r="A89" s="49"/>
      <c r="B89" s="49"/>
    </row>
    <row r="90" spans="1:2" x14ac:dyDescent="0.25">
      <c r="A90" s="49"/>
      <c r="B90" s="49"/>
    </row>
    <row r="91" spans="1:2" x14ac:dyDescent="0.25">
      <c r="A91" s="49"/>
      <c r="B91" s="49"/>
    </row>
    <row r="92" spans="1:2" x14ac:dyDescent="0.25">
      <c r="A92" s="49"/>
      <c r="B92" s="49"/>
    </row>
    <row r="93" spans="1:2" x14ac:dyDescent="0.25">
      <c r="A93" s="49"/>
      <c r="B93" s="49"/>
    </row>
    <row r="94" spans="1:2" x14ac:dyDescent="0.25">
      <c r="A94" s="49"/>
      <c r="B94" s="49"/>
    </row>
    <row r="95" spans="1:2" x14ac:dyDescent="0.25">
      <c r="A95" s="49"/>
      <c r="B95" s="49"/>
    </row>
    <row r="96" spans="1:2" x14ac:dyDescent="0.25">
      <c r="A96" s="49"/>
      <c r="B96" s="49"/>
    </row>
    <row r="97" spans="1:2" x14ac:dyDescent="0.25">
      <c r="A97" s="49"/>
      <c r="B97" s="49"/>
    </row>
    <row r="98" spans="1:2" x14ac:dyDescent="0.25">
      <c r="A98" s="49"/>
      <c r="B98" s="49"/>
    </row>
    <row r="99" spans="1:2" x14ac:dyDescent="0.25">
      <c r="A99" s="49"/>
      <c r="B99" s="49"/>
    </row>
    <row r="100" spans="1:2" x14ac:dyDescent="0.25">
      <c r="A100" s="49"/>
      <c r="B100" s="49"/>
    </row>
    <row r="101" spans="1:2" x14ac:dyDescent="0.25">
      <c r="A101" s="49"/>
      <c r="B101" s="49"/>
    </row>
    <row r="102" spans="1:2" x14ac:dyDescent="0.25">
      <c r="A102" s="49"/>
      <c r="B102" s="49"/>
    </row>
    <row r="103" spans="1:2" x14ac:dyDescent="0.25">
      <c r="A103" s="49"/>
      <c r="B103" s="49"/>
    </row>
    <row r="104" spans="1:2" x14ac:dyDescent="0.25">
      <c r="A104" s="49"/>
      <c r="B104" s="49"/>
    </row>
    <row r="105" spans="1:2" x14ac:dyDescent="0.25">
      <c r="A105" s="49"/>
      <c r="B105" s="49"/>
    </row>
    <row r="106" spans="1:2" x14ac:dyDescent="0.25">
      <c r="A106" s="49"/>
      <c r="B106" s="49"/>
    </row>
    <row r="107" spans="1:2" x14ac:dyDescent="0.25">
      <c r="A107" s="49"/>
      <c r="B107" s="49"/>
    </row>
    <row r="108" spans="1:2" x14ac:dyDescent="0.25">
      <c r="A108" s="49"/>
      <c r="B108" s="49"/>
    </row>
    <row r="109" spans="1:2" x14ac:dyDescent="0.25">
      <c r="A109" s="49"/>
      <c r="B109" s="49"/>
    </row>
    <row r="110" spans="1:2" x14ac:dyDescent="0.25">
      <c r="A110" s="49"/>
      <c r="B110" s="49"/>
    </row>
    <row r="111" spans="1:2" x14ac:dyDescent="0.25">
      <c r="A111" s="49"/>
      <c r="B111" s="49"/>
    </row>
    <row r="112" spans="1:2" x14ac:dyDescent="0.25">
      <c r="A112" s="49"/>
      <c r="B112" s="49"/>
    </row>
    <row r="113" spans="1:2" x14ac:dyDescent="0.25">
      <c r="A113" s="49"/>
      <c r="B113" s="49"/>
    </row>
    <row r="114" spans="1:2" x14ac:dyDescent="0.25">
      <c r="A114" s="49"/>
      <c r="B114" s="49"/>
    </row>
    <row r="115" spans="1:2" x14ac:dyDescent="0.25">
      <c r="A115" s="49"/>
      <c r="B115" s="49"/>
    </row>
    <row r="116" spans="1:2" x14ac:dyDescent="0.25">
      <c r="A116" s="49"/>
      <c r="B116" s="49"/>
    </row>
    <row r="117" spans="1:2" x14ac:dyDescent="0.25">
      <c r="A117" s="49"/>
      <c r="B117" s="49"/>
    </row>
    <row r="118" spans="1:2" x14ac:dyDescent="0.25">
      <c r="A118" s="49"/>
      <c r="B118" s="49"/>
    </row>
    <row r="119" spans="1:2" x14ac:dyDescent="0.25">
      <c r="A119" s="49"/>
      <c r="B119" s="49"/>
    </row>
    <row r="120" spans="1:2" x14ac:dyDescent="0.25">
      <c r="A120" s="49"/>
      <c r="B120" s="49"/>
    </row>
    <row r="121" spans="1:2" x14ac:dyDescent="0.25">
      <c r="A121" s="49"/>
      <c r="B121" s="49"/>
    </row>
    <row r="122" spans="1:2" x14ac:dyDescent="0.25">
      <c r="A122" s="49"/>
      <c r="B122" s="49"/>
    </row>
    <row r="123" spans="1:2" x14ac:dyDescent="0.25">
      <c r="A123" s="49"/>
      <c r="B123" s="49"/>
    </row>
    <row r="124" spans="1:2" x14ac:dyDescent="0.25">
      <c r="A124" s="49"/>
      <c r="B124" s="49"/>
    </row>
    <row r="125" spans="1:2" x14ac:dyDescent="0.25">
      <c r="A125" s="49"/>
      <c r="B125" s="49"/>
    </row>
    <row r="126" spans="1:2" x14ac:dyDescent="0.25">
      <c r="A126" s="49"/>
      <c r="B126" s="49"/>
    </row>
    <row r="127" spans="1:2" x14ac:dyDescent="0.25">
      <c r="A127" s="49"/>
      <c r="B127" s="49"/>
    </row>
    <row r="128" spans="1:2" x14ac:dyDescent="0.25">
      <c r="A128" s="49"/>
      <c r="B128" s="49"/>
    </row>
    <row r="129" spans="1:2" x14ac:dyDescent="0.25">
      <c r="A129" s="49"/>
      <c r="B129" s="49"/>
    </row>
    <row r="130" spans="1:2" x14ac:dyDescent="0.25">
      <c r="A130" s="49"/>
      <c r="B130" s="49"/>
    </row>
    <row r="131" spans="1:2" x14ac:dyDescent="0.25">
      <c r="A131" s="49"/>
      <c r="B131" s="49"/>
    </row>
    <row r="132" spans="1:2" x14ac:dyDescent="0.25">
      <c r="A132" s="49"/>
      <c r="B132" s="49"/>
    </row>
    <row r="133" spans="1:2" x14ac:dyDescent="0.25">
      <c r="A133" s="49"/>
      <c r="B133" s="49"/>
    </row>
    <row r="134" spans="1:2" x14ac:dyDescent="0.25">
      <c r="A134" s="49"/>
      <c r="B134" s="49"/>
    </row>
    <row r="135" spans="1:2" x14ac:dyDescent="0.25">
      <c r="A135" s="49"/>
      <c r="B135" s="49"/>
    </row>
    <row r="136" spans="1:2" x14ac:dyDescent="0.25">
      <c r="A136" s="49"/>
      <c r="B136" s="49"/>
    </row>
    <row r="137" spans="1:2" x14ac:dyDescent="0.25">
      <c r="A137" s="49"/>
      <c r="B137" s="49"/>
    </row>
    <row r="138" spans="1:2" x14ac:dyDescent="0.25">
      <c r="A138" s="49"/>
      <c r="B138" s="49"/>
    </row>
    <row r="139" spans="1:2" x14ac:dyDescent="0.25">
      <c r="A139" s="49"/>
      <c r="B139" s="49"/>
    </row>
    <row r="140" spans="1:2" x14ac:dyDescent="0.25">
      <c r="A140" s="49"/>
      <c r="B140" s="49"/>
    </row>
    <row r="141" spans="1:2" x14ac:dyDescent="0.25">
      <c r="A141" s="49"/>
      <c r="B141" s="49"/>
    </row>
    <row r="142" spans="1:2" x14ac:dyDescent="0.25">
      <c r="A142" s="49"/>
      <c r="B142" s="49"/>
    </row>
    <row r="143" spans="1:2" x14ac:dyDescent="0.25">
      <c r="A143" s="49"/>
      <c r="B143" s="49"/>
    </row>
    <row r="144" spans="1:2" x14ac:dyDescent="0.25">
      <c r="A144" s="49"/>
      <c r="B144" s="49"/>
    </row>
    <row r="145" spans="1:2" x14ac:dyDescent="0.25">
      <c r="A145" s="49"/>
      <c r="B145" s="49"/>
    </row>
    <row r="146" spans="1:2" x14ac:dyDescent="0.25">
      <c r="A146" s="49"/>
      <c r="B146" s="49"/>
    </row>
    <row r="147" spans="1:2" x14ac:dyDescent="0.25">
      <c r="A147" s="49"/>
      <c r="B147" s="49"/>
    </row>
    <row r="148" spans="1:2" x14ac:dyDescent="0.25">
      <c r="A148" s="49"/>
      <c r="B148" s="49"/>
    </row>
    <row r="149" spans="1:2" x14ac:dyDescent="0.25">
      <c r="A149" s="49"/>
      <c r="B149" s="49"/>
    </row>
    <row r="150" spans="1:2" x14ac:dyDescent="0.25">
      <c r="A150" s="49"/>
      <c r="B150" s="49"/>
    </row>
    <row r="151" spans="1:2" x14ac:dyDescent="0.25">
      <c r="A151" s="49"/>
      <c r="B151" s="49"/>
    </row>
    <row r="152" spans="1:2" x14ac:dyDescent="0.25">
      <c r="A152" s="49"/>
      <c r="B152" s="49"/>
    </row>
    <row r="153" spans="1:2" x14ac:dyDescent="0.25">
      <c r="A153" s="49"/>
      <c r="B153" s="49"/>
    </row>
    <row r="154" spans="1:2" x14ac:dyDescent="0.25">
      <c r="A154" s="49"/>
      <c r="B154" s="49"/>
    </row>
    <row r="155" spans="1:2" x14ac:dyDescent="0.25">
      <c r="A155" s="49"/>
      <c r="B155" s="49"/>
    </row>
    <row r="156" spans="1:2" x14ac:dyDescent="0.25">
      <c r="A156" s="49"/>
      <c r="B156" s="49"/>
    </row>
    <row r="157" spans="1:2" x14ac:dyDescent="0.25">
      <c r="A157" s="49"/>
      <c r="B157" s="49"/>
    </row>
    <row r="158" spans="1:2" x14ac:dyDescent="0.25">
      <c r="A158" s="49"/>
      <c r="B158" s="49"/>
    </row>
    <row r="159" spans="1:2" x14ac:dyDescent="0.25">
      <c r="A159" s="49"/>
      <c r="B159" s="49"/>
    </row>
    <row r="160" spans="1:2" x14ac:dyDescent="0.25">
      <c r="A160" s="49"/>
      <c r="B160" s="49"/>
    </row>
    <row r="161" spans="1:2" x14ac:dyDescent="0.25">
      <c r="A161" s="49"/>
      <c r="B161" s="49"/>
    </row>
    <row r="162" spans="1:2" x14ac:dyDescent="0.25">
      <c r="A162" s="49"/>
      <c r="B162" s="49"/>
    </row>
    <row r="163" spans="1:2" x14ac:dyDescent="0.25">
      <c r="A163" s="49"/>
      <c r="B163" s="49"/>
    </row>
    <row r="164" spans="1:2" x14ac:dyDescent="0.25">
      <c r="A164" s="49"/>
      <c r="B164" s="49"/>
    </row>
    <row r="165" spans="1:2" x14ac:dyDescent="0.25">
      <c r="A165" s="49"/>
      <c r="B165" s="49"/>
    </row>
    <row r="166" spans="1:2" x14ac:dyDescent="0.25">
      <c r="A166" s="49"/>
      <c r="B166" s="49"/>
    </row>
    <row r="167" spans="1:2" x14ac:dyDescent="0.25">
      <c r="A167" s="49"/>
      <c r="B167" s="49"/>
    </row>
    <row r="168" spans="1:2" x14ac:dyDescent="0.25">
      <c r="A168" s="49"/>
      <c r="B168" s="49"/>
    </row>
    <row r="169" spans="1:2" x14ac:dyDescent="0.25">
      <c r="A169" s="49"/>
      <c r="B169" s="49"/>
    </row>
    <row r="170" spans="1:2" x14ac:dyDescent="0.25">
      <c r="A170" s="49"/>
      <c r="B170" s="49"/>
    </row>
    <row r="171" spans="1:2" x14ac:dyDescent="0.25">
      <c r="A171" s="49"/>
      <c r="B171" s="49"/>
    </row>
    <row r="172" spans="1:2" x14ac:dyDescent="0.25">
      <c r="A172" s="49"/>
      <c r="B172" s="49"/>
    </row>
    <row r="173" spans="1:2" x14ac:dyDescent="0.25">
      <c r="A173" s="49"/>
      <c r="B173" s="49"/>
    </row>
    <row r="174" spans="1:2" x14ac:dyDescent="0.25">
      <c r="A174" s="49"/>
      <c r="B174" s="49"/>
    </row>
    <row r="175" spans="1:2" x14ac:dyDescent="0.25">
      <c r="A175" s="49"/>
      <c r="B175" s="49"/>
    </row>
    <row r="176" spans="1:2" x14ac:dyDescent="0.25">
      <c r="A176" s="49"/>
      <c r="B176" s="49"/>
    </row>
    <row r="177" spans="1:2" x14ac:dyDescent="0.25">
      <c r="A177" s="49"/>
      <c r="B177" s="49"/>
    </row>
    <row r="178" spans="1:2" x14ac:dyDescent="0.25">
      <c r="A178" s="49"/>
      <c r="B178" s="49"/>
    </row>
    <row r="179" spans="1:2" x14ac:dyDescent="0.25">
      <c r="A179" s="49"/>
      <c r="B179" s="49"/>
    </row>
    <row r="180" spans="1:2" x14ac:dyDescent="0.25">
      <c r="A180" s="49"/>
      <c r="B180" s="49"/>
    </row>
    <row r="181" spans="1:2" x14ac:dyDescent="0.25">
      <c r="A181" s="49"/>
      <c r="B181" s="49"/>
    </row>
    <row r="182" spans="1:2" x14ac:dyDescent="0.25">
      <c r="A182" s="49"/>
      <c r="B182" s="49"/>
    </row>
    <row r="183" spans="1:2" x14ac:dyDescent="0.25">
      <c r="A183" s="49"/>
      <c r="B183" s="49"/>
    </row>
    <row r="184" spans="1:2" x14ac:dyDescent="0.25">
      <c r="A184" s="49"/>
      <c r="B184" s="49"/>
    </row>
    <row r="185" spans="1:2" x14ac:dyDescent="0.25">
      <c r="A185" s="49"/>
      <c r="B185" s="49"/>
    </row>
    <row r="186" spans="1:2" x14ac:dyDescent="0.25">
      <c r="A186" s="49"/>
      <c r="B186" s="49"/>
    </row>
    <row r="187" spans="1:2" x14ac:dyDescent="0.25">
      <c r="A187" s="49"/>
      <c r="B187" s="49"/>
    </row>
    <row r="188" spans="1:2" x14ac:dyDescent="0.25">
      <c r="A188" s="49"/>
      <c r="B188" s="49"/>
    </row>
    <row r="189" spans="1:2" x14ac:dyDescent="0.25">
      <c r="A189" s="49"/>
      <c r="B189" s="49"/>
    </row>
    <row r="190" spans="1:2" x14ac:dyDescent="0.25">
      <c r="A190" s="49"/>
      <c r="B190" s="49"/>
    </row>
    <row r="191" spans="1:2" x14ac:dyDescent="0.25">
      <c r="A191" s="49"/>
      <c r="B191" s="49"/>
    </row>
    <row r="192" spans="1:2" x14ac:dyDescent="0.25">
      <c r="A192" s="49"/>
      <c r="B192" s="49"/>
    </row>
    <row r="193" spans="1:2" x14ac:dyDescent="0.25">
      <c r="A193" s="49"/>
      <c r="B193" s="49"/>
    </row>
    <row r="194" spans="1:2" x14ac:dyDescent="0.25">
      <c r="A194" s="49"/>
      <c r="B194" s="49"/>
    </row>
    <row r="195" spans="1:2" x14ac:dyDescent="0.25">
      <c r="A195" s="49"/>
      <c r="B195" s="49"/>
    </row>
    <row r="196" spans="1:2" x14ac:dyDescent="0.25">
      <c r="A196" s="49"/>
      <c r="B196" s="49"/>
    </row>
    <row r="197" spans="1:2" x14ac:dyDescent="0.25">
      <c r="A197" s="49"/>
      <c r="B197" s="49"/>
    </row>
    <row r="198" spans="1:2" x14ac:dyDescent="0.25">
      <c r="A198" s="49"/>
      <c r="B198" s="49"/>
    </row>
    <row r="199" spans="1:2" x14ac:dyDescent="0.25">
      <c r="A199" s="49"/>
      <c r="B199" s="49"/>
    </row>
    <row r="200" spans="1:2" x14ac:dyDescent="0.25">
      <c r="A200" s="49"/>
      <c r="B200" s="49"/>
    </row>
    <row r="201" spans="1:2" x14ac:dyDescent="0.25">
      <c r="A201" s="49"/>
      <c r="B201" s="49"/>
    </row>
    <row r="202" spans="1:2" x14ac:dyDescent="0.25">
      <c r="A202" s="49"/>
      <c r="B202" s="49"/>
    </row>
    <row r="203" spans="1:2" x14ac:dyDescent="0.25">
      <c r="A203" s="49"/>
      <c r="B203" s="49"/>
    </row>
    <row r="204" spans="1:2" x14ac:dyDescent="0.25">
      <c r="A204" s="49"/>
      <c r="B204" s="49"/>
    </row>
    <row r="205" spans="1:2" x14ac:dyDescent="0.25">
      <c r="A205" s="49"/>
      <c r="B205" s="49"/>
    </row>
    <row r="206" spans="1:2" x14ac:dyDescent="0.25">
      <c r="A206" s="49"/>
      <c r="B206" s="49"/>
    </row>
    <row r="207" spans="1:2" x14ac:dyDescent="0.25">
      <c r="A207" s="49"/>
      <c r="B207" s="49"/>
    </row>
    <row r="208" spans="1:2" x14ac:dyDescent="0.25">
      <c r="A208" s="49"/>
      <c r="B208" s="49"/>
    </row>
    <row r="209" spans="1:2" x14ac:dyDescent="0.25">
      <c r="A209" s="49"/>
      <c r="B209" s="49"/>
    </row>
    <row r="210" spans="1:2" x14ac:dyDescent="0.25">
      <c r="A210" s="49"/>
      <c r="B210" s="49"/>
    </row>
    <row r="211" spans="1:2" x14ac:dyDescent="0.25">
      <c r="A211" s="49"/>
      <c r="B211" s="49"/>
    </row>
    <row r="212" spans="1:2" x14ac:dyDescent="0.25">
      <c r="A212" s="49"/>
      <c r="B212" s="49"/>
    </row>
    <row r="213" spans="1:2" x14ac:dyDescent="0.25">
      <c r="A213" s="49"/>
      <c r="B213" s="49"/>
    </row>
    <row r="214" spans="1:2" x14ac:dyDescent="0.25">
      <c r="A214" s="49"/>
      <c r="B214" s="49"/>
    </row>
    <row r="215" spans="1:2" x14ac:dyDescent="0.25">
      <c r="A215" s="49"/>
      <c r="B215" s="49"/>
    </row>
    <row r="216" spans="1:2" x14ac:dyDescent="0.25">
      <c r="A216" s="49"/>
      <c r="B216" s="49"/>
    </row>
    <row r="217" spans="1:2" x14ac:dyDescent="0.25">
      <c r="A217" s="49"/>
      <c r="B217" s="49"/>
    </row>
    <row r="218" spans="1:2" x14ac:dyDescent="0.25">
      <c r="A218" s="49"/>
      <c r="B218" s="49"/>
    </row>
    <row r="219" spans="1:2" x14ac:dyDescent="0.25">
      <c r="A219" s="49"/>
      <c r="B219" s="49"/>
    </row>
    <row r="220" spans="1:2" x14ac:dyDescent="0.25">
      <c r="A220" s="49"/>
      <c r="B220" s="49"/>
    </row>
    <row r="221" spans="1:2" x14ac:dyDescent="0.25">
      <c r="A221" s="49"/>
      <c r="B221" s="49"/>
    </row>
    <row r="222" spans="1:2" x14ac:dyDescent="0.25">
      <c r="A222" s="49"/>
      <c r="B222" s="49"/>
    </row>
    <row r="223" spans="1:2" x14ac:dyDescent="0.25">
      <c r="A223" s="49"/>
      <c r="B223" s="49"/>
    </row>
    <row r="224" spans="1:2" x14ac:dyDescent="0.25">
      <c r="A224" s="49"/>
      <c r="B224" s="49"/>
    </row>
    <row r="225" spans="1:2" x14ac:dyDescent="0.25">
      <c r="A225" s="49"/>
      <c r="B225" s="49"/>
    </row>
    <row r="226" spans="1:2" x14ac:dyDescent="0.25">
      <c r="A226" s="49"/>
      <c r="B226" s="49"/>
    </row>
    <row r="227" spans="1:2" x14ac:dyDescent="0.25">
      <c r="A227" s="49"/>
      <c r="B227" s="49"/>
    </row>
    <row r="228" spans="1:2" x14ac:dyDescent="0.25">
      <c r="A228" s="49"/>
      <c r="B228" s="49"/>
    </row>
    <row r="229" spans="1:2" x14ac:dyDescent="0.25">
      <c r="A229" s="49"/>
      <c r="B229" s="49"/>
    </row>
    <row r="230" spans="1:2" x14ac:dyDescent="0.25">
      <c r="A230" s="49"/>
      <c r="B230" s="49"/>
    </row>
    <row r="231" spans="1:2" x14ac:dyDescent="0.25">
      <c r="A231" s="49"/>
      <c r="B231" s="49"/>
    </row>
    <row r="232" spans="1:2" x14ac:dyDescent="0.25">
      <c r="A232" s="49"/>
      <c r="B232" s="49"/>
    </row>
    <row r="233" spans="1:2" x14ac:dyDescent="0.25">
      <c r="A233" s="49"/>
      <c r="B233" s="49"/>
    </row>
    <row r="234" spans="1:2" x14ac:dyDescent="0.25">
      <c r="A234" s="49"/>
      <c r="B234" s="49"/>
    </row>
    <row r="235" spans="1:2" x14ac:dyDescent="0.25">
      <c r="A235" s="49"/>
      <c r="B235" s="49"/>
    </row>
    <row r="236" spans="1:2" x14ac:dyDescent="0.25">
      <c r="A236" s="49"/>
      <c r="B236" s="49"/>
    </row>
    <row r="237" spans="1:2" x14ac:dyDescent="0.25">
      <c r="A237" s="49"/>
      <c r="B237" s="49"/>
    </row>
    <row r="238" spans="1:2" x14ac:dyDescent="0.25">
      <c r="A238" s="49"/>
      <c r="B238" s="49"/>
    </row>
    <row r="239" spans="1:2" x14ac:dyDescent="0.25">
      <c r="A239" s="49"/>
      <c r="B239" s="49"/>
    </row>
    <row r="240" spans="1:2" x14ac:dyDescent="0.25">
      <c r="A240" s="49"/>
      <c r="B240" s="49"/>
    </row>
    <row r="241" spans="1:2" x14ac:dyDescent="0.25">
      <c r="A241" s="49"/>
      <c r="B241" s="49"/>
    </row>
    <row r="242" spans="1:2" x14ac:dyDescent="0.25">
      <c r="A242" s="49"/>
      <c r="B242" s="49"/>
    </row>
    <row r="243" spans="1:2" x14ac:dyDescent="0.25">
      <c r="A243" s="49"/>
      <c r="B243" s="49"/>
    </row>
    <row r="244" spans="1:2" x14ac:dyDescent="0.25">
      <c r="A244" s="49"/>
      <c r="B244" s="49"/>
    </row>
    <row r="245" spans="1:2" x14ac:dyDescent="0.25">
      <c r="A245" s="49"/>
      <c r="B245" s="49"/>
    </row>
    <row r="246" spans="1:2" x14ac:dyDescent="0.25">
      <c r="A246" s="49"/>
      <c r="B246" s="49"/>
    </row>
    <row r="247" spans="1:2" x14ac:dyDescent="0.25">
      <c r="A247" s="49"/>
      <c r="B247" s="49"/>
    </row>
    <row r="248" spans="1:2" x14ac:dyDescent="0.25">
      <c r="A248" s="49"/>
      <c r="B248" s="49"/>
    </row>
    <row r="249" spans="1:2" x14ac:dyDescent="0.25">
      <c r="A249" s="49"/>
      <c r="B249" s="49"/>
    </row>
    <row r="250" spans="1:2" x14ac:dyDescent="0.25">
      <c r="A250" s="49"/>
      <c r="B250" s="49"/>
    </row>
    <row r="251" spans="1:2" x14ac:dyDescent="0.25">
      <c r="A251" s="49"/>
      <c r="B251" s="49"/>
    </row>
    <row r="252" spans="1:2" x14ac:dyDescent="0.25">
      <c r="A252" s="49"/>
      <c r="B252" s="49"/>
    </row>
    <row r="253" spans="1:2" x14ac:dyDescent="0.25">
      <c r="A253" s="49"/>
      <c r="B253" s="49"/>
    </row>
    <row r="254" spans="1:2" x14ac:dyDescent="0.25">
      <c r="A254" s="49"/>
      <c r="B254" s="49"/>
    </row>
    <row r="255" spans="1:2" x14ac:dyDescent="0.25">
      <c r="A255" s="49"/>
      <c r="B255" s="49"/>
    </row>
    <row r="256" spans="1:2" x14ac:dyDescent="0.25">
      <c r="A256" s="49"/>
      <c r="B256" s="49"/>
    </row>
    <row r="257" spans="1:2" x14ac:dyDescent="0.25">
      <c r="A257" s="49"/>
      <c r="B257" s="49"/>
    </row>
    <row r="258" spans="1:2" x14ac:dyDescent="0.25">
      <c r="A258" s="49"/>
      <c r="B258" s="49"/>
    </row>
    <row r="259" spans="1:2" x14ac:dyDescent="0.25">
      <c r="A259" s="49"/>
      <c r="B259" s="49"/>
    </row>
    <row r="260" spans="1:2" x14ac:dyDescent="0.25">
      <c r="A260" s="49"/>
      <c r="B260" s="49"/>
    </row>
    <row r="261" spans="1:2" x14ac:dyDescent="0.25">
      <c r="A261" s="49"/>
      <c r="B261" s="49"/>
    </row>
    <row r="262" spans="1:2" x14ac:dyDescent="0.25">
      <c r="A262" s="49"/>
      <c r="B262" s="49"/>
    </row>
    <row r="263" spans="1:2" x14ac:dyDescent="0.25">
      <c r="A263" s="49"/>
      <c r="B263" s="49"/>
    </row>
    <row r="264" spans="1:2" x14ac:dyDescent="0.25">
      <c r="A264" s="49"/>
      <c r="B264" s="49"/>
    </row>
    <row r="265" spans="1:2" x14ac:dyDescent="0.25">
      <c r="A265" s="49"/>
      <c r="B265" s="49"/>
    </row>
    <row r="266" spans="1:2" x14ac:dyDescent="0.25">
      <c r="A266" s="49"/>
      <c r="B266" s="49"/>
    </row>
    <row r="267" spans="1:2" x14ac:dyDescent="0.25">
      <c r="A267" s="49"/>
      <c r="B267" s="49"/>
    </row>
    <row r="268" spans="1:2" x14ac:dyDescent="0.25">
      <c r="A268" s="49"/>
      <c r="B268" s="49"/>
    </row>
    <row r="269" spans="1:2" x14ac:dyDescent="0.25">
      <c r="A269" s="49"/>
      <c r="B269" s="49"/>
    </row>
    <row r="270" spans="1:2" x14ac:dyDescent="0.25">
      <c r="A270" s="49"/>
      <c r="B270" s="49"/>
    </row>
    <row r="271" spans="1:2" x14ac:dyDescent="0.25">
      <c r="A271" s="49"/>
      <c r="B271" s="49"/>
    </row>
    <row r="272" spans="1:2" x14ac:dyDescent="0.25">
      <c r="A272" s="49"/>
      <c r="B272" s="49"/>
    </row>
    <row r="273" spans="1:2" x14ac:dyDescent="0.25">
      <c r="A273" s="49"/>
      <c r="B273" s="49"/>
    </row>
    <row r="274" spans="1:2" x14ac:dyDescent="0.25">
      <c r="A274" s="49"/>
      <c r="B274" s="49"/>
    </row>
    <row r="275" spans="1:2" x14ac:dyDescent="0.25">
      <c r="A275" s="49"/>
      <c r="B275" s="49"/>
    </row>
    <row r="276" spans="1:2" x14ac:dyDescent="0.25">
      <c r="A276" s="49"/>
      <c r="B276" s="49"/>
    </row>
    <row r="277" spans="1:2" x14ac:dyDescent="0.25">
      <c r="A277" s="49"/>
      <c r="B277" s="49"/>
    </row>
    <row r="278" spans="1:2" x14ac:dyDescent="0.25">
      <c r="A278" s="49"/>
      <c r="B278" s="49"/>
    </row>
    <row r="279" spans="1:2" x14ac:dyDescent="0.25">
      <c r="A279" s="49"/>
      <c r="B279" s="49"/>
    </row>
    <row r="280" spans="1:2" x14ac:dyDescent="0.25">
      <c r="A280" s="49"/>
      <c r="B280" s="49"/>
    </row>
    <row r="281" spans="1:2" x14ac:dyDescent="0.25">
      <c r="A281" s="49"/>
      <c r="B281" s="49"/>
    </row>
    <row r="282" spans="1:2" x14ac:dyDescent="0.25">
      <c r="A282" s="49"/>
      <c r="B282" s="49"/>
    </row>
    <row r="283" spans="1:2" x14ac:dyDescent="0.25">
      <c r="A283" s="49"/>
      <c r="B283" s="49"/>
    </row>
    <row r="284" spans="1:2" x14ac:dyDescent="0.25">
      <c r="A284" s="49"/>
      <c r="B284" s="49"/>
    </row>
    <row r="285" spans="1:2" x14ac:dyDescent="0.25">
      <c r="A285" s="49"/>
      <c r="B285" s="49"/>
    </row>
    <row r="286" spans="1:2" x14ac:dyDescent="0.25">
      <c r="A286" s="49"/>
      <c r="B286" s="49"/>
    </row>
    <row r="287" spans="1:2" x14ac:dyDescent="0.25">
      <c r="A287" s="49"/>
      <c r="B287" s="49"/>
    </row>
    <row r="288" spans="1:2" x14ac:dyDescent="0.25">
      <c r="A288" s="49"/>
      <c r="B288" s="49"/>
    </row>
    <row r="289" spans="1:2" x14ac:dyDescent="0.25">
      <c r="A289" s="49"/>
      <c r="B289" s="49"/>
    </row>
    <row r="290" spans="1:2" x14ac:dyDescent="0.25">
      <c r="A290" s="49"/>
      <c r="B290" s="49"/>
    </row>
    <row r="291" spans="1:2" x14ac:dyDescent="0.25">
      <c r="A291" s="49"/>
      <c r="B291" s="49"/>
    </row>
    <row r="292" spans="1:2" x14ac:dyDescent="0.25">
      <c r="A292" s="49"/>
      <c r="B292" s="49"/>
    </row>
    <row r="293" spans="1:2" x14ac:dyDescent="0.25">
      <c r="A293" s="49"/>
      <c r="B293" s="49"/>
    </row>
    <row r="294" spans="1:2" x14ac:dyDescent="0.25">
      <c r="A294" s="49"/>
      <c r="B294" s="49"/>
    </row>
    <row r="295" spans="1:2" x14ac:dyDescent="0.25">
      <c r="A295" s="49"/>
      <c r="B295" s="49"/>
    </row>
    <row r="296" spans="1:2" x14ac:dyDescent="0.25">
      <c r="A296" s="49"/>
      <c r="B296" s="49"/>
    </row>
    <row r="297" spans="1:2" x14ac:dyDescent="0.25">
      <c r="A297" s="49"/>
      <c r="B297" s="49"/>
    </row>
    <row r="298" spans="1:2" x14ac:dyDescent="0.25">
      <c r="A298" s="49"/>
      <c r="B298" s="49"/>
    </row>
    <row r="299" spans="1:2" x14ac:dyDescent="0.25">
      <c r="A299" s="49"/>
      <c r="B299" s="49"/>
    </row>
    <row r="300" spans="1:2" x14ac:dyDescent="0.25">
      <c r="A300" s="49"/>
      <c r="B300" s="49"/>
    </row>
    <row r="301" spans="1:2" x14ac:dyDescent="0.25">
      <c r="A301" s="49"/>
      <c r="B301" s="49"/>
    </row>
    <row r="302" spans="1:2" x14ac:dyDescent="0.25">
      <c r="A302" s="49"/>
      <c r="B302" s="49"/>
    </row>
    <row r="303" spans="1:2" x14ac:dyDescent="0.25">
      <c r="A303" s="49"/>
      <c r="B303" s="49"/>
    </row>
    <row r="304" spans="1:2" x14ac:dyDescent="0.25">
      <c r="A304" s="49"/>
      <c r="B304" s="49"/>
    </row>
    <row r="305" spans="1:2" x14ac:dyDescent="0.25">
      <c r="A305" s="49"/>
      <c r="B305" s="49"/>
    </row>
    <row r="306" spans="1:2" x14ac:dyDescent="0.25">
      <c r="A306" s="49"/>
      <c r="B306" s="49"/>
    </row>
    <row r="307" spans="1:2" x14ac:dyDescent="0.25">
      <c r="A307" s="49"/>
      <c r="B307" s="49"/>
    </row>
    <row r="308" spans="1:2" x14ac:dyDescent="0.25">
      <c r="A308" s="49"/>
      <c r="B308" s="49"/>
    </row>
    <row r="309" spans="1:2" x14ac:dyDescent="0.25">
      <c r="A309" s="49"/>
      <c r="B309" s="49"/>
    </row>
    <row r="310" spans="1:2" x14ac:dyDescent="0.25">
      <c r="A310" s="49"/>
      <c r="B310" s="49"/>
    </row>
    <row r="311" spans="1:2" x14ac:dyDescent="0.25">
      <c r="A311" s="49"/>
      <c r="B311" s="49"/>
    </row>
    <row r="312" spans="1:2" x14ac:dyDescent="0.25">
      <c r="A312" s="49"/>
      <c r="B312" s="49"/>
    </row>
    <row r="313" spans="1:2" x14ac:dyDescent="0.25">
      <c r="A313" s="49"/>
      <c r="B313" s="49"/>
    </row>
    <row r="314" spans="1:2" x14ac:dyDescent="0.25">
      <c r="A314" s="49"/>
      <c r="B314" s="49"/>
    </row>
    <row r="315" spans="1:2" x14ac:dyDescent="0.25">
      <c r="A315" s="49"/>
      <c r="B315" s="49"/>
    </row>
    <row r="316" spans="1:2" x14ac:dyDescent="0.25">
      <c r="A316" s="49"/>
      <c r="B316" s="49"/>
    </row>
    <row r="317" spans="1:2" x14ac:dyDescent="0.25">
      <c r="A317" s="49"/>
      <c r="B317" s="49"/>
    </row>
    <row r="318" spans="1:2" x14ac:dyDescent="0.25">
      <c r="A318" s="49"/>
      <c r="B318" s="49"/>
    </row>
    <row r="319" spans="1:2" x14ac:dyDescent="0.25">
      <c r="A319" s="49"/>
      <c r="B319" s="49"/>
    </row>
    <row r="320" spans="1:2" x14ac:dyDescent="0.25">
      <c r="A320" s="49"/>
      <c r="B320" s="49"/>
    </row>
    <row r="321" spans="1:2" x14ac:dyDescent="0.25">
      <c r="A321" s="49"/>
      <c r="B321" s="49"/>
    </row>
    <row r="322" spans="1:2" x14ac:dyDescent="0.25">
      <c r="A322" s="49"/>
      <c r="B322" s="49"/>
    </row>
    <row r="323" spans="1:2" x14ac:dyDescent="0.25">
      <c r="A323" s="49"/>
      <c r="B323" s="49"/>
    </row>
    <row r="324" spans="1:2" x14ac:dyDescent="0.25">
      <c r="A324" s="49"/>
      <c r="B324" s="49"/>
    </row>
    <row r="325" spans="1:2" x14ac:dyDescent="0.25">
      <c r="A325" s="49"/>
      <c r="B325" s="49"/>
    </row>
    <row r="326" spans="1:2" x14ac:dyDescent="0.25">
      <c r="A326" s="49"/>
      <c r="B326" s="49"/>
    </row>
    <row r="327" spans="1:2" x14ac:dyDescent="0.25">
      <c r="A327" s="49"/>
      <c r="B327" s="49"/>
    </row>
    <row r="328" spans="1:2" x14ac:dyDescent="0.25">
      <c r="A328" s="49"/>
      <c r="B328" s="49"/>
    </row>
    <row r="329" spans="1:2" x14ac:dyDescent="0.25">
      <c r="A329" s="49"/>
      <c r="B329" s="49"/>
    </row>
    <row r="330" spans="1:2" x14ac:dyDescent="0.25">
      <c r="A330" s="49"/>
      <c r="B330" s="49"/>
    </row>
    <row r="331" spans="1:2" x14ac:dyDescent="0.25">
      <c r="A331" s="49"/>
      <c r="B331" s="49"/>
    </row>
    <row r="332" spans="1:2" x14ac:dyDescent="0.25">
      <c r="A332" s="49"/>
      <c r="B332" s="49"/>
    </row>
    <row r="333" spans="1:2" x14ac:dyDescent="0.25">
      <c r="A333" s="49"/>
      <c r="B333" s="49"/>
    </row>
    <row r="334" spans="1:2" x14ac:dyDescent="0.25">
      <c r="A334" s="49"/>
      <c r="B334" s="49"/>
    </row>
    <row r="335" spans="1:2" x14ac:dyDescent="0.25">
      <c r="A335" s="49"/>
      <c r="B335" s="49"/>
    </row>
    <row r="336" spans="1:2" x14ac:dyDescent="0.25">
      <c r="A336" s="49"/>
      <c r="B336" s="49"/>
    </row>
    <row r="337" spans="1:2" x14ac:dyDescent="0.25">
      <c r="A337" s="49"/>
      <c r="B337" s="49"/>
    </row>
    <row r="338" spans="1:2" x14ac:dyDescent="0.25">
      <c r="A338" s="49"/>
      <c r="B338" s="49"/>
    </row>
    <row r="339" spans="1:2" x14ac:dyDescent="0.25">
      <c r="A339" s="49"/>
      <c r="B339" s="49"/>
    </row>
    <row r="340" spans="1:2" x14ac:dyDescent="0.25">
      <c r="A340" s="49"/>
      <c r="B340" s="49"/>
    </row>
    <row r="341" spans="1:2" x14ac:dyDescent="0.25">
      <c r="A341" s="49"/>
      <c r="B341" s="49"/>
    </row>
    <row r="342" spans="1:2" x14ac:dyDescent="0.25">
      <c r="A342" s="49"/>
      <c r="B342" s="49"/>
    </row>
    <row r="343" spans="1:2" x14ac:dyDescent="0.25">
      <c r="A343" s="49"/>
      <c r="B343" s="49"/>
    </row>
    <row r="344" spans="1:2" x14ac:dyDescent="0.25">
      <c r="A344" s="49"/>
      <c r="B344" s="49"/>
    </row>
    <row r="345" spans="1:2" x14ac:dyDescent="0.25">
      <c r="A345" s="49"/>
      <c r="B345" s="49"/>
    </row>
    <row r="346" spans="1:2" x14ac:dyDescent="0.25">
      <c r="A346" s="49"/>
      <c r="B346" s="49"/>
    </row>
    <row r="347" spans="1:2" x14ac:dyDescent="0.25">
      <c r="A347" s="49"/>
      <c r="B347" s="49"/>
    </row>
    <row r="348" spans="1:2" x14ac:dyDescent="0.25">
      <c r="A348" s="49"/>
      <c r="B348" s="49"/>
    </row>
    <row r="349" spans="1:2" x14ac:dyDescent="0.25">
      <c r="A349" s="49"/>
      <c r="B349" s="49"/>
    </row>
    <row r="350" spans="1:2" x14ac:dyDescent="0.25">
      <c r="A350" s="49"/>
      <c r="B350" s="49"/>
    </row>
    <row r="351" spans="1:2" x14ac:dyDescent="0.25">
      <c r="A351" s="49"/>
      <c r="B351" s="49"/>
    </row>
    <row r="352" spans="1:2" x14ac:dyDescent="0.25">
      <c r="A352" s="49"/>
      <c r="B352" s="4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activeCell="I45" sqref="I45"/>
    </sheetView>
  </sheetViews>
  <sheetFormatPr defaultRowHeight="15" x14ac:dyDescent="0.25"/>
  <cols>
    <col min="1" max="1" width="10.85546875" style="3" bestFit="1" customWidth="1"/>
    <col min="2" max="2" width="9.140625" style="3"/>
    <col min="3" max="3" width="15.5703125" style="3" customWidth="1"/>
    <col min="4" max="4" width="13.85546875" style="3" customWidth="1"/>
    <col min="5" max="5" width="9.140625" style="3"/>
    <col min="6" max="6" width="10.85546875" style="3" bestFit="1" customWidth="1"/>
    <col min="7" max="7" width="7.140625" style="3" bestFit="1" customWidth="1"/>
    <col min="8" max="8" width="12.42578125" style="3" bestFit="1" customWidth="1"/>
    <col min="9" max="16384" width="9.140625" style="3"/>
  </cols>
  <sheetData>
    <row r="1" spans="1:9" x14ac:dyDescent="0.25">
      <c r="C1" s="86" t="s">
        <v>55</v>
      </c>
      <c r="D1" s="86"/>
    </row>
    <row r="2" spans="1:9" ht="30" x14ac:dyDescent="0.25">
      <c r="A2" s="42"/>
      <c r="B2" s="42" t="s">
        <v>25</v>
      </c>
      <c r="C2" s="42" t="s">
        <v>47</v>
      </c>
      <c r="D2" s="42" t="s">
        <v>46</v>
      </c>
    </row>
    <row r="3" spans="1:9" x14ac:dyDescent="0.25">
      <c r="A3" s="38">
        <v>1980</v>
      </c>
      <c r="B3" s="37">
        <f>VLOOKUP(A3,'All Items'!$A$13:$N$48,14,FALSE)</f>
        <v>82.899999999999991</v>
      </c>
      <c r="C3" s="37">
        <f>VLOOKUP(A3,'Medical Care'!$A$13:$N$48,14,FALSE)</f>
        <v>75.641666666666666</v>
      </c>
      <c r="D3" s="37">
        <f>VLOOKUP(A3,'All Items less Medical Care'!$A$12:$N$47,14,FALSE)</f>
        <v>83.2</v>
      </c>
    </row>
    <row r="4" spans="1:9" x14ac:dyDescent="0.25">
      <c r="A4" s="34">
        <v>2000</v>
      </c>
      <c r="B4" s="33">
        <f>VLOOKUP(A4,'All Items'!$A$13:$N$48,14,FALSE)</f>
        <v>168.88333333333333</v>
      </c>
      <c r="C4" s="33">
        <f>VLOOKUP(A4,'Medical Care'!$A$13:$N$48,14,FALSE)</f>
        <v>259.88333333333327</v>
      </c>
      <c r="D4" s="33">
        <f>VLOOKUP(A4,'All Items less Medical Care'!$A$12:$N$47,14,FALSE)</f>
        <v>164.71666666666664</v>
      </c>
    </row>
    <row r="5" spans="1:9" x14ac:dyDescent="0.25">
      <c r="A5" s="29">
        <v>2014</v>
      </c>
      <c r="B5" s="28">
        <f>VLOOKUP(A5,'All Items'!$A$13:$N$48,14,FALSE)</f>
        <v>232.73949999999999</v>
      </c>
      <c r="C5" s="28">
        <f>VLOOKUP(A5,'Medical Care'!$A$13:$N$48,14,FALSE)</f>
        <v>438.25674999999995</v>
      </c>
      <c r="D5" s="28">
        <f>VLOOKUP(A5,'All Items less Medical Care'!$A$12:$N$47,14,FALSE)</f>
        <v>224.52516666666671</v>
      </c>
    </row>
    <row r="6" spans="1:9" x14ac:dyDescent="0.25">
      <c r="A6" s="34"/>
      <c r="B6" s="33"/>
      <c r="C6" s="33"/>
      <c r="D6" s="33"/>
    </row>
    <row r="7" spans="1:9" x14ac:dyDescent="0.25">
      <c r="A7" s="34"/>
      <c r="B7" s="87" t="s">
        <v>54</v>
      </c>
      <c r="C7" s="87"/>
      <c r="D7" s="87"/>
      <c r="G7" s="86" t="s">
        <v>53</v>
      </c>
      <c r="H7" s="86"/>
      <c r="I7" s="86"/>
    </row>
    <row r="8" spans="1:9" ht="60" x14ac:dyDescent="0.25">
      <c r="A8" s="34"/>
      <c r="B8" s="42" t="s">
        <v>25</v>
      </c>
      <c r="C8" s="39" t="s">
        <v>47</v>
      </c>
      <c r="D8" s="39" t="s">
        <v>46</v>
      </c>
      <c r="F8" s="34"/>
      <c r="G8" s="42" t="s">
        <v>25</v>
      </c>
      <c r="H8" s="39" t="s">
        <v>47</v>
      </c>
      <c r="I8" s="39" t="s">
        <v>46</v>
      </c>
    </row>
    <row r="9" spans="1:9" x14ac:dyDescent="0.25">
      <c r="A9" s="38" t="s">
        <v>52</v>
      </c>
      <c r="B9" s="47">
        <f t="shared" ref="B9:D10" si="0">B4/B3</f>
        <v>2.0371934057096905</v>
      </c>
      <c r="C9" s="47">
        <f>C4/C3</f>
        <v>3.4357166464690967</v>
      </c>
      <c r="D9" s="47">
        <f t="shared" si="0"/>
        <v>1.9797676282051277</v>
      </c>
      <c r="F9" s="38" t="s">
        <v>52</v>
      </c>
      <c r="G9" s="47">
        <f>B9^(1/20)</f>
        <v>1.0362191476563238</v>
      </c>
      <c r="H9" s="47">
        <f t="shared" ref="H9:I9" si="1">C9^(1/20)</f>
        <v>1.0636551983839573</v>
      </c>
      <c r="I9" s="47">
        <f t="shared" si="1"/>
        <v>1.0347387443297296</v>
      </c>
    </row>
    <row r="10" spans="1:9" x14ac:dyDescent="0.25">
      <c r="A10" s="34" t="s">
        <v>51</v>
      </c>
      <c r="B10" s="46">
        <f t="shared" si="0"/>
        <v>1.3781081614526793</v>
      </c>
      <c r="C10" s="46">
        <f t="shared" si="0"/>
        <v>1.6863595844289105</v>
      </c>
      <c r="D10" s="46">
        <f t="shared" si="0"/>
        <v>1.3630992613578878</v>
      </c>
      <c r="F10" s="34" t="s">
        <v>51</v>
      </c>
      <c r="G10" s="46">
        <f>B10^(1/14)</f>
        <v>1.0231723785901243</v>
      </c>
      <c r="H10" s="46">
        <f t="shared" ref="H10:I10" si="2">C10^(1/14)</f>
        <v>1.0380319654853818</v>
      </c>
      <c r="I10" s="46">
        <f t="shared" si="2"/>
        <v>1.0223723744485949</v>
      </c>
    </row>
    <row r="11" spans="1:9" x14ac:dyDescent="0.25">
      <c r="A11" s="45" t="s">
        <v>50</v>
      </c>
      <c r="B11" s="44">
        <f>B5/B3</f>
        <v>2.8074728588661038</v>
      </c>
      <c r="C11" s="44">
        <f>C5/C3</f>
        <v>5.793853696155117</v>
      </c>
      <c r="D11" s="44">
        <f>D5/D3</f>
        <v>2.6986197916666672</v>
      </c>
      <c r="F11" s="45" t="s">
        <v>50</v>
      </c>
      <c r="G11" s="44">
        <f>B11^(1/34)</f>
        <v>1.0308269208198286</v>
      </c>
      <c r="H11" s="44">
        <f t="shared" ref="H11:I11" si="3">C11^(1/34)</f>
        <v>1.0530287324553278</v>
      </c>
      <c r="I11" s="44">
        <f t="shared" si="3"/>
        <v>1.029628696740198</v>
      </c>
    </row>
    <row r="13" spans="1:9" x14ac:dyDescent="0.25">
      <c r="C13" s="86" t="s">
        <v>49</v>
      </c>
      <c r="D13" s="86"/>
    </row>
    <row r="14" spans="1:9" ht="30" x14ac:dyDescent="0.25">
      <c r="A14" s="43"/>
      <c r="B14" s="42" t="s">
        <v>25</v>
      </c>
      <c r="C14" s="39" t="s">
        <v>47</v>
      </c>
      <c r="D14" s="39" t="s">
        <v>46</v>
      </c>
    </row>
    <row r="15" spans="1:9" x14ac:dyDescent="0.25">
      <c r="A15" s="38">
        <v>1980</v>
      </c>
      <c r="B15" s="37">
        <f>VLOOKUP(A15,'All Items'!$A$13:$N$48,14,FALSE)</f>
        <v>82.899999999999991</v>
      </c>
      <c r="C15" s="36">
        <v>4.2869999999999998E-2</v>
      </c>
      <c r="D15" s="36">
        <f>1-C15</f>
        <v>0.95713000000000004</v>
      </c>
    </row>
    <row r="16" spans="1:9" x14ac:dyDescent="0.25">
      <c r="A16" s="34">
        <v>2000</v>
      </c>
      <c r="B16" s="33">
        <f>VLOOKUP(A16,'All Items'!$A$13:$N$48,14,FALSE)</f>
        <v>168.88333333333333</v>
      </c>
      <c r="C16" s="40">
        <v>4.7460000000000002E-2</v>
      </c>
      <c r="D16" s="40">
        <f t="shared" ref="D16:D17" si="4">1-C16</f>
        <v>0.95253999999999994</v>
      </c>
    </row>
    <row r="17" spans="1:8" x14ac:dyDescent="0.25">
      <c r="A17" s="29">
        <v>2014</v>
      </c>
      <c r="B17" s="28">
        <f>VLOOKUP(A17,'All Items'!$A$13:$N$48,14,FALSE)</f>
        <v>232.73949999999999</v>
      </c>
      <c r="C17" s="41">
        <v>6.3079999999999997E-2</v>
      </c>
      <c r="D17" s="41">
        <f t="shared" si="4"/>
        <v>0.93691999999999998</v>
      </c>
    </row>
    <row r="18" spans="1:8" x14ac:dyDescent="0.25">
      <c r="A18" s="34"/>
      <c r="B18" s="33"/>
      <c r="C18" s="40"/>
      <c r="D18" s="40"/>
    </row>
    <row r="19" spans="1:8" x14ac:dyDescent="0.25">
      <c r="C19" s="86" t="s">
        <v>48</v>
      </c>
      <c r="D19" s="86"/>
    </row>
    <row r="20" spans="1:8" ht="30" x14ac:dyDescent="0.25">
      <c r="C20" s="39" t="s">
        <v>47</v>
      </c>
      <c r="D20" s="39" t="s">
        <v>46</v>
      </c>
    </row>
    <row r="21" spans="1:8" x14ac:dyDescent="0.25">
      <c r="A21" s="38">
        <v>1980</v>
      </c>
      <c r="B21" s="37"/>
      <c r="C21" s="36">
        <v>4.2869999999999998E-2</v>
      </c>
      <c r="D21" s="36">
        <f>1-C21</f>
        <v>0.95713000000000004</v>
      </c>
      <c r="F21" s="35"/>
      <c r="G21" s="35"/>
      <c r="H21" s="35"/>
    </row>
    <row r="22" spans="1:8" x14ac:dyDescent="0.25">
      <c r="A22" s="34">
        <v>2000</v>
      </c>
      <c r="B22" s="33"/>
      <c r="C22" s="32">
        <f>(C15*C9)/(($C$15*$C$9)+($D$15*$D$9))</f>
        <v>7.2123354656371305E-2</v>
      </c>
      <c r="D22" s="32">
        <f>(D15*D9)/(($C$15*$C$9)+($D$15*$D$9))</f>
        <v>0.92787664534362868</v>
      </c>
      <c r="F22" s="31"/>
      <c r="G22" s="30"/>
    </row>
    <row r="23" spans="1:8" x14ac:dyDescent="0.25">
      <c r="A23" s="29">
        <v>2014</v>
      </c>
      <c r="B23" s="28"/>
      <c r="C23" s="27">
        <f>(C21*C11)/(($C$21*$C$11)+($D$21*$D$11))</f>
        <v>8.7726985509499311E-2</v>
      </c>
      <c r="D23" s="27">
        <f>(D21*D11)/(($C$21*$C$11)+($D$21*$D$11))</f>
        <v>0.91227301449050069</v>
      </c>
    </row>
  </sheetData>
  <mergeCells count="5">
    <mergeCell ref="C1:D1"/>
    <mergeCell ref="B7:D7"/>
    <mergeCell ref="G7:I7"/>
    <mergeCell ref="C13:D13"/>
    <mergeCell ref="C19:D1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I40" sqref="I40"/>
    </sheetView>
  </sheetViews>
  <sheetFormatPr defaultRowHeight="15" x14ac:dyDescent="0.25"/>
  <cols>
    <col min="8" max="8" width="33.85546875" customWidth="1"/>
    <col min="19" max="19" width="8.7109375" customWidth="1"/>
  </cols>
  <sheetData>
    <row r="1" spans="1:10" ht="15.75" thickBot="1" x14ac:dyDescent="0.3">
      <c r="A1" s="11" t="s">
        <v>10</v>
      </c>
      <c r="B1" s="11" t="s">
        <v>9</v>
      </c>
      <c r="C1" s="11"/>
      <c r="D1" s="11" t="s">
        <v>8</v>
      </c>
      <c r="E1" s="11" t="s">
        <v>7</v>
      </c>
      <c r="F1" s="11" t="s">
        <v>6</v>
      </c>
      <c r="I1" s="88" t="s">
        <v>5</v>
      </c>
      <c r="J1" s="89"/>
    </row>
    <row r="2" spans="1:10" ht="15.75" thickBot="1" x14ac:dyDescent="0.3">
      <c r="A2" s="2">
        <v>40909</v>
      </c>
      <c r="B2" s="1">
        <v>223.21600000000001</v>
      </c>
      <c r="C2" s="1"/>
      <c r="D2" s="1"/>
      <c r="I2" s="10">
        <v>2013</v>
      </c>
      <c r="J2" s="10">
        <v>2014</v>
      </c>
    </row>
    <row r="3" spans="1:10" ht="15.75" thickBot="1" x14ac:dyDescent="0.3">
      <c r="A3" s="2">
        <v>40940</v>
      </c>
      <c r="B3" s="1">
        <v>224.31700000000001</v>
      </c>
      <c r="C3" s="1"/>
      <c r="D3" s="1"/>
      <c r="H3" s="9" t="s">
        <v>4</v>
      </c>
      <c r="I3" s="8">
        <v>230.084</v>
      </c>
      <c r="J3" s="8">
        <v>234.52500000000001</v>
      </c>
    </row>
    <row r="4" spans="1:10" ht="15.75" thickBot="1" x14ac:dyDescent="0.3">
      <c r="A4" s="2">
        <v>40969</v>
      </c>
      <c r="B4" s="1">
        <v>226.304</v>
      </c>
      <c r="C4" s="1"/>
      <c r="D4" s="1"/>
      <c r="H4" s="9" t="s">
        <v>3</v>
      </c>
      <c r="I4" s="8">
        <v>230.35900000000001</v>
      </c>
      <c r="J4" s="8">
        <v>234.03</v>
      </c>
    </row>
    <row r="5" spans="1:10" ht="15.75" thickBot="1" x14ac:dyDescent="0.3">
      <c r="A5" s="2">
        <v>41000</v>
      </c>
      <c r="B5" s="1">
        <v>227.012</v>
      </c>
      <c r="C5" s="1"/>
      <c r="D5" s="1"/>
      <c r="H5" s="9" t="s">
        <v>2</v>
      </c>
      <c r="I5" s="8">
        <v>230.53700000000001</v>
      </c>
      <c r="J5" s="8">
        <v>234.17</v>
      </c>
    </row>
    <row r="6" spans="1:10" ht="15.75" thickBot="1" x14ac:dyDescent="0.3">
      <c r="A6" s="2">
        <v>41030</v>
      </c>
      <c r="B6" s="1">
        <v>226.6</v>
      </c>
      <c r="C6" s="1"/>
      <c r="D6" s="1"/>
      <c r="H6" s="7" t="s">
        <v>1</v>
      </c>
      <c r="I6" s="6">
        <v>690.98</v>
      </c>
      <c r="J6" s="6">
        <v>702.72500000000002</v>
      </c>
    </row>
    <row r="7" spans="1:10" ht="15.75" thickBot="1" x14ac:dyDescent="0.3">
      <c r="A7" s="2">
        <v>41061</v>
      </c>
      <c r="B7" s="1">
        <v>226.036</v>
      </c>
      <c r="C7" s="1"/>
      <c r="D7" s="1"/>
      <c r="H7" s="5" t="s">
        <v>0</v>
      </c>
      <c r="I7" s="4">
        <v>230.327</v>
      </c>
      <c r="J7" s="4">
        <v>234.24199999999999</v>
      </c>
    </row>
    <row r="8" spans="1:10" x14ac:dyDescent="0.25">
      <c r="A8" s="2">
        <v>41091</v>
      </c>
      <c r="B8" s="1">
        <v>225.56800000000001</v>
      </c>
      <c r="C8" s="1"/>
      <c r="D8" s="1"/>
    </row>
    <row r="9" spans="1:10" ht="15.75" x14ac:dyDescent="0.25">
      <c r="A9" s="2">
        <v>41122</v>
      </c>
      <c r="B9" s="1">
        <v>227.05600000000001</v>
      </c>
      <c r="C9" s="1"/>
      <c r="D9" s="1"/>
      <c r="H9" s="19" t="s">
        <v>30</v>
      </c>
    </row>
    <row r="10" spans="1:10" x14ac:dyDescent="0.25">
      <c r="A10" s="2">
        <v>41153</v>
      </c>
      <c r="B10" s="1">
        <v>228.184</v>
      </c>
      <c r="C10" s="1"/>
      <c r="D10" s="1"/>
    </row>
    <row r="11" spans="1:10" x14ac:dyDescent="0.25">
      <c r="A11" s="2">
        <v>41183</v>
      </c>
      <c r="B11" s="1">
        <v>227.97399999999999</v>
      </c>
      <c r="C11" s="1"/>
      <c r="D11" s="1"/>
    </row>
    <row r="12" spans="1:10" x14ac:dyDescent="0.25">
      <c r="A12" s="2">
        <v>41214</v>
      </c>
      <c r="B12" s="1">
        <v>226.595</v>
      </c>
      <c r="C12" s="1"/>
      <c r="D12" s="1"/>
    </row>
    <row r="13" spans="1:10" x14ac:dyDescent="0.25">
      <c r="A13" s="2">
        <v>41244</v>
      </c>
      <c r="B13" s="1">
        <v>225.88900000000001</v>
      </c>
      <c r="C13" s="1"/>
      <c r="D13" s="1"/>
    </row>
    <row r="14" spans="1:10" x14ac:dyDescent="0.25">
      <c r="A14" s="2">
        <v>41275</v>
      </c>
      <c r="B14" s="1">
        <v>226.52</v>
      </c>
      <c r="C14" s="1"/>
      <c r="D14" s="1"/>
    </row>
    <row r="15" spans="1:10" x14ac:dyDescent="0.25">
      <c r="A15" s="2">
        <v>41306</v>
      </c>
      <c r="B15" s="1">
        <v>228.67699999999999</v>
      </c>
      <c r="C15" s="1"/>
      <c r="D15" s="1"/>
    </row>
    <row r="16" spans="1:10" x14ac:dyDescent="0.25">
      <c r="A16" s="2">
        <v>41334</v>
      </c>
      <c r="B16" s="1">
        <v>229.32300000000001</v>
      </c>
      <c r="C16" s="1"/>
      <c r="D16" s="1"/>
    </row>
    <row r="17" spans="1:8" x14ac:dyDescent="0.25">
      <c r="A17" s="2">
        <v>41365</v>
      </c>
      <c r="B17" s="1">
        <v>228.94900000000001</v>
      </c>
      <c r="C17" s="1"/>
      <c r="D17" s="1"/>
    </row>
    <row r="18" spans="1:8" x14ac:dyDescent="0.25">
      <c r="A18" s="2">
        <v>41395</v>
      </c>
      <c r="B18" s="1">
        <v>229.399</v>
      </c>
      <c r="C18" s="1"/>
      <c r="D18" s="1"/>
    </row>
    <row r="19" spans="1:8" x14ac:dyDescent="0.25">
      <c r="A19" s="2">
        <v>41426</v>
      </c>
      <c r="B19" s="1">
        <v>230.00200000000001</v>
      </c>
      <c r="C19" s="1"/>
      <c r="D19" s="1"/>
    </row>
    <row r="20" spans="1:8" x14ac:dyDescent="0.25">
      <c r="A20" s="2">
        <v>41456</v>
      </c>
      <c r="B20" s="1">
        <v>230.084</v>
      </c>
      <c r="C20" s="1"/>
      <c r="D20" s="1"/>
    </row>
    <row r="21" spans="1:8" x14ac:dyDescent="0.25">
      <c r="A21" s="2">
        <v>41487</v>
      </c>
      <c r="B21" s="1">
        <v>230.35900000000001</v>
      </c>
      <c r="C21" s="1"/>
      <c r="D21" s="1"/>
    </row>
    <row r="22" spans="1:8" x14ac:dyDescent="0.25">
      <c r="A22" s="2">
        <v>41518</v>
      </c>
      <c r="B22" s="1">
        <v>230.53700000000001</v>
      </c>
      <c r="C22" s="1"/>
      <c r="D22" s="1"/>
    </row>
    <row r="23" spans="1:8" x14ac:dyDescent="0.25">
      <c r="A23" s="2">
        <v>41548</v>
      </c>
      <c r="B23" s="1">
        <v>229.73500000000001</v>
      </c>
      <c r="C23" s="1"/>
      <c r="D23" s="1"/>
    </row>
    <row r="24" spans="1:8" x14ac:dyDescent="0.25">
      <c r="A24" s="2">
        <v>41579</v>
      </c>
      <c r="B24" s="1">
        <v>229.13300000000001</v>
      </c>
      <c r="C24" s="1"/>
      <c r="D24" s="1"/>
    </row>
    <row r="25" spans="1:8" x14ac:dyDescent="0.25">
      <c r="A25" s="2">
        <v>41609</v>
      </c>
      <c r="B25" s="1">
        <v>229.17400000000001</v>
      </c>
      <c r="C25" s="1"/>
      <c r="D25" s="1"/>
    </row>
    <row r="26" spans="1:8" x14ac:dyDescent="0.25">
      <c r="A26" s="2">
        <v>41640</v>
      </c>
      <c r="B26" s="1">
        <v>230.04</v>
      </c>
      <c r="C26" s="1"/>
      <c r="D26" s="1"/>
    </row>
    <row r="27" spans="1:8" x14ac:dyDescent="0.25">
      <c r="A27" s="2">
        <v>41671</v>
      </c>
      <c r="B27" s="1">
        <v>230.87100000000001</v>
      </c>
      <c r="C27" s="1"/>
      <c r="D27" s="1"/>
    </row>
    <row r="28" spans="1:8" x14ac:dyDescent="0.25">
      <c r="A28" s="2">
        <v>41699</v>
      </c>
      <c r="B28" s="1">
        <v>232.56</v>
      </c>
      <c r="C28" s="1"/>
      <c r="D28" s="1"/>
      <c r="H28" s="3" t="s">
        <v>36</v>
      </c>
    </row>
    <row r="29" spans="1:8" x14ac:dyDescent="0.25">
      <c r="A29" s="2">
        <v>41730</v>
      </c>
      <c r="B29" s="1">
        <v>233.44300000000001</v>
      </c>
      <c r="C29" s="1"/>
      <c r="D29" s="1"/>
      <c r="H29" s="3" t="s">
        <v>37</v>
      </c>
    </row>
    <row r="30" spans="1:8" x14ac:dyDescent="0.25">
      <c r="A30" s="2">
        <v>41760</v>
      </c>
      <c r="B30" s="1">
        <v>234.21600000000001</v>
      </c>
      <c r="C30" s="1"/>
      <c r="D30" s="1"/>
      <c r="H30" s="90" t="s">
        <v>113</v>
      </c>
    </row>
    <row r="31" spans="1:8" x14ac:dyDescent="0.25">
      <c r="A31" s="2">
        <v>41791</v>
      </c>
      <c r="B31" s="1">
        <v>234.702</v>
      </c>
      <c r="C31" s="1"/>
      <c r="D31" s="1"/>
    </row>
    <row r="32" spans="1:8" x14ac:dyDescent="0.25">
      <c r="A32" s="2">
        <v>41821</v>
      </c>
      <c r="B32" s="1">
        <v>234.52500000000001</v>
      </c>
      <c r="C32" s="1"/>
      <c r="D32" s="1"/>
    </row>
    <row r="33" spans="1:8" x14ac:dyDescent="0.25">
      <c r="A33" s="2">
        <v>41852</v>
      </c>
      <c r="B33" s="1">
        <v>234.03</v>
      </c>
      <c r="C33" s="1"/>
      <c r="D33" s="1"/>
      <c r="E33" s="1"/>
      <c r="F33" s="1"/>
      <c r="G33" s="1"/>
    </row>
    <row r="34" spans="1:8" x14ac:dyDescent="0.25">
      <c r="A34" s="2">
        <v>41883</v>
      </c>
      <c r="B34" s="1">
        <v>234.17</v>
      </c>
      <c r="C34" s="1"/>
      <c r="D34" s="1">
        <f>'Figure 1'!$J$7</f>
        <v>234.24199999999999</v>
      </c>
      <c r="E34" s="1"/>
      <c r="F34" s="1"/>
      <c r="G34" s="1"/>
    </row>
    <row r="35" spans="1:8" x14ac:dyDescent="0.25">
      <c r="A35" s="2">
        <v>41913</v>
      </c>
      <c r="B35" s="1">
        <v>233.22900000000001</v>
      </c>
      <c r="C35" s="1"/>
      <c r="D35" s="1">
        <f>'Figure 1'!$J$7</f>
        <v>234.24199999999999</v>
      </c>
      <c r="E35" s="1"/>
      <c r="F35" s="1"/>
      <c r="G35" s="1"/>
    </row>
    <row r="36" spans="1:8" x14ac:dyDescent="0.25">
      <c r="A36" s="2">
        <v>41944</v>
      </c>
      <c r="B36" s="1">
        <v>231.55099999999999</v>
      </c>
      <c r="C36" s="1"/>
      <c r="D36" s="1">
        <f>'Figure 1'!$J$7</f>
        <v>234.24199999999999</v>
      </c>
      <c r="E36" s="1"/>
      <c r="F36" s="1"/>
      <c r="G36" s="1"/>
    </row>
    <row r="37" spans="1:8" x14ac:dyDescent="0.25">
      <c r="A37" s="2">
        <v>41974</v>
      </c>
      <c r="B37" s="1">
        <v>229.90899999999999</v>
      </c>
      <c r="C37" s="1"/>
      <c r="D37" s="1">
        <f>'Figure 1'!$J$7</f>
        <v>234.24199999999999</v>
      </c>
      <c r="E37" s="1"/>
      <c r="F37" s="1"/>
      <c r="G37" s="1"/>
    </row>
    <row r="38" spans="1:8" x14ac:dyDescent="0.25">
      <c r="A38" s="2">
        <v>42005</v>
      </c>
      <c r="B38" s="1">
        <v>228.29400000000001</v>
      </c>
      <c r="C38" s="1"/>
      <c r="D38" s="1">
        <f>'Figure 1'!$J$7</f>
        <v>234.24199999999999</v>
      </c>
      <c r="E38" s="1">
        <f t="shared" ref="E38:E46" si="0">AVERAGE($B$38:$B$43)</f>
        <v>231.167</v>
      </c>
      <c r="F38" s="1"/>
      <c r="G38" s="1"/>
    </row>
    <row r="39" spans="1:8" x14ac:dyDescent="0.25">
      <c r="A39" s="2">
        <v>42036</v>
      </c>
      <c r="B39" s="1">
        <v>229.42099999999999</v>
      </c>
      <c r="C39" s="1"/>
      <c r="D39" s="1">
        <f>'Figure 1'!$J$7</f>
        <v>234.24199999999999</v>
      </c>
      <c r="E39" s="1">
        <f t="shared" si="0"/>
        <v>231.167</v>
      </c>
      <c r="F39" s="1"/>
      <c r="G39" s="1"/>
    </row>
    <row r="40" spans="1:8" x14ac:dyDescent="0.25">
      <c r="A40" s="2">
        <v>42064</v>
      </c>
      <c r="B40" s="1">
        <v>231.05500000000001</v>
      </c>
      <c r="C40" s="1"/>
      <c r="D40" s="1">
        <f>'Figure 1'!$J$7</f>
        <v>234.24199999999999</v>
      </c>
      <c r="E40" s="1">
        <f t="shared" si="0"/>
        <v>231.167</v>
      </c>
      <c r="F40" s="1"/>
      <c r="G40" s="1"/>
    </row>
    <row r="41" spans="1:8" x14ac:dyDescent="0.25">
      <c r="A41" s="2">
        <v>42095</v>
      </c>
      <c r="B41" s="1">
        <v>231.52</v>
      </c>
      <c r="C41" s="1"/>
      <c r="D41" s="1">
        <f>'Figure 1'!$J$7</f>
        <v>234.24199999999999</v>
      </c>
      <c r="E41" s="1">
        <f t="shared" si="0"/>
        <v>231.167</v>
      </c>
      <c r="F41" s="1">
        <f t="shared" ref="F41:F46" si="1">AVERAGE($B$40:$B$43)</f>
        <v>232.32175000000001</v>
      </c>
      <c r="G41" s="1"/>
    </row>
    <row r="42" spans="1:8" ht="15.75" customHeight="1" x14ac:dyDescent="0.25">
      <c r="A42" s="2">
        <v>42125</v>
      </c>
      <c r="B42" s="1">
        <v>232.90799999999999</v>
      </c>
      <c r="C42" s="1"/>
      <c r="D42" s="1">
        <f>'Figure 1'!$J$7</f>
        <v>234.24199999999999</v>
      </c>
      <c r="E42" s="1">
        <f t="shared" si="0"/>
        <v>231.167</v>
      </c>
      <c r="F42" s="1">
        <f t="shared" si="1"/>
        <v>232.32175000000001</v>
      </c>
      <c r="G42" s="1"/>
    </row>
    <row r="43" spans="1:8" x14ac:dyDescent="0.25">
      <c r="A43" s="2">
        <v>42156</v>
      </c>
      <c r="B43" s="1">
        <v>233.804</v>
      </c>
      <c r="C43" s="1"/>
      <c r="D43" s="1">
        <f>'Figure 1'!$J$7</f>
        <v>234.24199999999999</v>
      </c>
      <c r="E43" s="1">
        <f t="shared" si="0"/>
        <v>231.167</v>
      </c>
      <c r="F43" s="1">
        <f t="shared" si="1"/>
        <v>232.32175000000001</v>
      </c>
      <c r="G43" s="1"/>
    </row>
    <row r="44" spans="1:8" x14ac:dyDescent="0.25">
      <c r="A44" s="2">
        <v>42186</v>
      </c>
      <c r="B44" s="1">
        <v>233.80600000000001</v>
      </c>
      <c r="C44" s="1">
        <v>233.804</v>
      </c>
      <c r="D44" s="1">
        <f>'Figure 1'!$J$7</f>
        <v>234.24199999999999</v>
      </c>
      <c r="E44" s="1">
        <f t="shared" si="0"/>
        <v>231.167</v>
      </c>
      <c r="F44" s="1">
        <f t="shared" si="1"/>
        <v>232.32175000000001</v>
      </c>
      <c r="H44" s="3"/>
    </row>
    <row r="45" spans="1:8" x14ac:dyDescent="0.25">
      <c r="A45" s="2">
        <v>42217</v>
      </c>
      <c r="B45" s="1"/>
      <c r="C45" s="1">
        <v>233.804</v>
      </c>
      <c r="D45" s="1">
        <f>'Figure 1'!$J$7</f>
        <v>234.24199999999999</v>
      </c>
      <c r="E45" s="1">
        <f t="shared" si="0"/>
        <v>231.167</v>
      </c>
      <c r="F45" s="1">
        <f t="shared" si="1"/>
        <v>232.32175000000001</v>
      </c>
      <c r="H45" s="3"/>
    </row>
    <row r="46" spans="1:8" x14ac:dyDescent="0.25">
      <c r="A46" s="2">
        <v>42248</v>
      </c>
      <c r="B46" s="1"/>
      <c r="C46" s="1">
        <v>233.804</v>
      </c>
      <c r="D46" s="1">
        <f>'Figure 1'!$J$7</f>
        <v>234.24199999999999</v>
      </c>
      <c r="E46" s="1">
        <f t="shared" si="0"/>
        <v>231.167</v>
      </c>
      <c r="F46" s="1">
        <f t="shared" si="1"/>
        <v>232.32175000000001</v>
      </c>
    </row>
  </sheetData>
  <mergeCells count="1">
    <mergeCell ref="I1:J1"/>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workbookViewId="0">
      <selection activeCell="K35" sqref="K35"/>
    </sheetView>
  </sheetViews>
  <sheetFormatPr defaultRowHeight="15.75" x14ac:dyDescent="0.25"/>
  <cols>
    <col min="1" max="16384" width="9.140625" style="12"/>
  </cols>
  <sheetData>
    <row r="1" spans="1:6" x14ac:dyDescent="0.25">
      <c r="A1" s="14" t="s">
        <v>14</v>
      </c>
      <c r="B1" s="14" t="s">
        <v>13</v>
      </c>
    </row>
    <row r="2" spans="1:6" x14ac:dyDescent="0.25">
      <c r="A2" s="12">
        <v>1980</v>
      </c>
      <c r="B2" s="24">
        <v>0.14299999999999999</v>
      </c>
      <c r="E2" s="25"/>
    </row>
    <row r="3" spans="1:6" x14ac:dyDescent="0.25">
      <c r="A3" s="12">
        <v>1981</v>
      </c>
      <c r="B3" s="24">
        <v>0.112</v>
      </c>
      <c r="E3" s="25"/>
    </row>
    <row r="4" spans="1:6" x14ac:dyDescent="0.25">
      <c r="A4" s="12">
        <v>1982</v>
      </c>
      <c r="B4" s="24">
        <v>7.3999999999999996E-2</v>
      </c>
      <c r="E4" s="25"/>
    </row>
    <row r="5" spans="1:6" x14ac:dyDescent="0.25">
      <c r="A5" s="12">
        <v>1984</v>
      </c>
      <c r="B5" s="24">
        <v>3.5000000000000003E-2</v>
      </c>
      <c r="C5" s="12" t="s">
        <v>45</v>
      </c>
      <c r="E5" s="25"/>
    </row>
    <row r="6" spans="1:6" x14ac:dyDescent="0.25">
      <c r="A6" s="12">
        <v>1985</v>
      </c>
      <c r="B6" s="24">
        <v>3.5000000000000003E-2</v>
      </c>
      <c r="E6" s="25"/>
      <c r="F6" s="12" t="s">
        <v>38</v>
      </c>
    </row>
    <row r="7" spans="1:6" x14ac:dyDescent="0.25">
      <c r="A7" s="12">
        <v>1986</v>
      </c>
      <c r="B7" s="24">
        <v>3.1E-2</v>
      </c>
      <c r="E7" s="25"/>
    </row>
    <row r="8" spans="1:6" x14ac:dyDescent="0.25">
      <c r="A8" s="12">
        <v>1987</v>
      </c>
      <c r="B8" s="24">
        <v>1.2999999999999999E-2</v>
      </c>
      <c r="E8" s="25"/>
    </row>
    <row r="9" spans="1:6" x14ac:dyDescent="0.25">
      <c r="A9" s="12">
        <v>1988</v>
      </c>
      <c r="B9" s="24">
        <v>4.2000000000000003E-2</v>
      </c>
      <c r="E9" s="25"/>
    </row>
    <row r="10" spans="1:6" x14ac:dyDescent="0.25">
      <c r="A10" s="12">
        <v>1989</v>
      </c>
      <c r="B10" s="24">
        <v>0.04</v>
      </c>
      <c r="E10" s="25"/>
    </row>
    <row r="11" spans="1:6" x14ac:dyDescent="0.25">
      <c r="A11" s="12">
        <v>1990</v>
      </c>
      <c r="B11" s="24">
        <v>4.7E-2</v>
      </c>
      <c r="E11" s="25"/>
    </row>
    <row r="12" spans="1:6" x14ac:dyDescent="0.25">
      <c r="A12" s="12">
        <v>1991</v>
      </c>
      <c r="B12" s="24">
        <v>5.3999999999999999E-2</v>
      </c>
      <c r="E12" s="25"/>
    </row>
    <row r="13" spans="1:6" x14ac:dyDescent="0.25">
      <c r="A13" s="12">
        <v>1992</v>
      </c>
      <c r="B13" s="24">
        <v>3.6999999999999998E-2</v>
      </c>
      <c r="E13" s="25"/>
    </row>
    <row r="14" spans="1:6" x14ac:dyDescent="0.25">
      <c r="A14" s="12">
        <v>1993</v>
      </c>
      <c r="B14" s="24">
        <v>0.03</v>
      </c>
      <c r="E14" s="25"/>
    </row>
    <row r="15" spans="1:6" x14ac:dyDescent="0.25">
      <c r="A15" s="12">
        <v>1994</v>
      </c>
      <c r="B15" s="24">
        <v>2.5999999999999999E-2</v>
      </c>
      <c r="E15" s="25"/>
    </row>
    <row r="16" spans="1:6" x14ac:dyDescent="0.25">
      <c r="A16" s="12">
        <v>1995</v>
      </c>
      <c r="B16" s="24">
        <v>2.8000000000000001E-2</v>
      </c>
      <c r="E16" s="25"/>
    </row>
    <row r="17" spans="1:6" x14ac:dyDescent="0.25">
      <c r="A17" s="12">
        <v>1996</v>
      </c>
      <c r="B17" s="24">
        <v>2.5999999999999999E-2</v>
      </c>
      <c r="E17" s="25"/>
    </row>
    <row r="18" spans="1:6" x14ac:dyDescent="0.25">
      <c r="A18" s="12">
        <v>1997</v>
      </c>
      <c r="B18" s="24">
        <v>2.9000000000000001E-2</v>
      </c>
      <c r="E18" s="25"/>
    </row>
    <row r="19" spans="1:6" x14ac:dyDescent="0.25">
      <c r="A19" s="12">
        <v>1998</v>
      </c>
      <c r="B19" s="24">
        <v>2.1000000000000001E-2</v>
      </c>
      <c r="E19" s="25"/>
    </row>
    <row r="20" spans="1:6" x14ac:dyDescent="0.25">
      <c r="A20" s="12">
        <v>1999</v>
      </c>
      <c r="B20" s="24">
        <v>1.2999999999999999E-2</v>
      </c>
      <c r="E20" s="25"/>
    </row>
    <row r="21" spans="1:6" x14ac:dyDescent="0.25">
      <c r="A21" s="12">
        <v>2000</v>
      </c>
      <c r="B21" s="24">
        <v>2.5000000000000001E-2</v>
      </c>
      <c r="E21" s="25"/>
    </row>
    <row r="22" spans="1:6" x14ac:dyDescent="0.25">
      <c r="A22" s="12">
        <v>2001</v>
      </c>
      <c r="B22" s="24">
        <v>3.5000000000000003E-2</v>
      </c>
      <c r="E22" s="25"/>
    </row>
    <row r="23" spans="1:6" x14ac:dyDescent="0.25">
      <c r="A23" s="12">
        <v>2002</v>
      </c>
      <c r="B23" s="24">
        <v>2.5999999999999999E-2</v>
      </c>
      <c r="E23" s="25"/>
      <c r="F23" s="69" t="s">
        <v>111</v>
      </c>
    </row>
    <row r="24" spans="1:6" x14ac:dyDescent="0.25">
      <c r="A24" s="12">
        <v>2003</v>
      </c>
      <c r="B24" s="24">
        <v>1.4E-2</v>
      </c>
      <c r="E24" s="25"/>
      <c r="F24" s="23" t="s">
        <v>39</v>
      </c>
    </row>
    <row r="25" spans="1:6" x14ac:dyDescent="0.25">
      <c r="A25" s="12">
        <v>2004</v>
      </c>
      <c r="B25" s="24">
        <v>2.1000000000000001E-2</v>
      </c>
      <c r="E25" s="25"/>
      <c r="F25" s="90" t="s">
        <v>113</v>
      </c>
    </row>
    <row r="26" spans="1:6" x14ac:dyDescent="0.25">
      <c r="A26" s="12">
        <v>2005</v>
      </c>
      <c r="B26" s="24">
        <v>2.7E-2</v>
      </c>
      <c r="E26" s="25"/>
    </row>
    <row r="27" spans="1:6" x14ac:dyDescent="0.25">
      <c r="A27" s="12">
        <v>2006</v>
      </c>
      <c r="B27" s="24">
        <v>4.1000000000000002E-2</v>
      </c>
      <c r="E27" s="25"/>
    </row>
    <row r="28" spans="1:6" x14ac:dyDescent="0.25">
      <c r="A28" s="12">
        <v>2007</v>
      </c>
      <c r="B28" s="24">
        <v>3.3000000000000002E-2</v>
      </c>
      <c r="E28" s="25"/>
    </row>
    <row r="29" spans="1:6" x14ac:dyDescent="0.25">
      <c r="A29" s="12">
        <v>2008</v>
      </c>
      <c r="B29" s="24">
        <v>2.3E-2</v>
      </c>
      <c r="E29" s="25"/>
    </row>
    <row r="30" spans="1:6" x14ac:dyDescent="0.25">
      <c r="A30" s="12">
        <v>2009</v>
      </c>
      <c r="B30" s="24">
        <v>5.8000000000000003E-2</v>
      </c>
      <c r="E30" s="25"/>
    </row>
    <row r="31" spans="1:6" x14ac:dyDescent="0.25">
      <c r="A31" s="12">
        <v>2010</v>
      </c>
      <c r="B31" s="24">
        <v>0</v>
      </c>
      <c r="E31" s="25"/>
    </row>
    <row r="32" spans="1:6" x14ac:dyDescent="0.25">
      <c r="A32" s="12">
        <v>2011</v>
      </c>
      <c r="B32" s="24">
        <v>0</v>
      </c>
      <c r="E32" s="25"/>
    </row>
    <row r="33" spans="1:5" x14ac:dyDescent="0.25">
      <c r="A33" s="12">
        <v>2012</v>
      </c>
      <c r="B33" s="24">
        <v>3.5999999999999997E-2</v>
      </c>
      <c r="E33" s="25"/>
    </row>
    <row r="34" spans="1:5" x14ac:dyDescent="0.25">
      <c r="A34" s="12">
        <v>2013</v>
      </c>
      <c r="B34" s="24">
        <v>1.7000000000000001E-2</v>
      </c>
      <c r="E34" s="25"/>
    </row>
    <row r="35" spans="1:5" x14ac:dyDescent="0.25">
      <c r="A35" s="12">
        <v>2014</v>
      </c>
      <c r="B35" s="24">
        <v>1.4999999999999999E-2</v>
      </c>
      <c r="E35" s="25"/>
    </row>
    <row r="36" spans="1:5" x14ac:dyDescent="0.25">
      <c r="A36" s="12">
        <v>2015</v>
      </c>
      <c r="B36" s="24">
        <v>1.7000000000000001E-2</v>
      </c>
      <c r="E36" s="25"/>
    </row>
    <row r="37" spans="1:5" x14ac:dyDescent="0.25">
      <c r="A37" s="12">
        <v>2016</v>
      </c>
      <c r="B37" s="24">
        <v>0</v>
      </c>
    </row>
    <row r="39" spans="1:5" x14ac:dyDescent="0.25">
      <c r="A39" s="12" t="s">
        <v>44</v>
      </c>
    </row>
    <row r="40" spans="1:5" x14ac:dyDescent="0.25">
      <c r="A40" s="26" t="s">
        <v>12</v>
      </c>
    </row>
    <row r="41" spans="1:5" x14ac:dyDescent="0.25">
      <c r="A41" s="13" t="s">
        <v>11</v>
      </c>
    </row>
  </sheetData>
  <hyperlinks>
    <hyperlink ref="A41"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4" sqref="A24"/>
    </sheetView>
  </sheetViews>
  <sheetFormatPr defaultRowHeight="15.75" x14ac:dyDescent="0.25"/>
  <cols>
    <col min="1" max="1" width="27.42578125" style="12" bestFit="1" customWidth="1"/>
    <col min="2" max="16384" width="9.140625" style="12"/>
  </cols>
  <sheetData>
    <row r="1" spans="1:2" x14ac:dyDescent="0.25">
      <c r="A1" s="12">
        <v>2015</v>
      </c>
      <c r="B1" s="12">
        <v>104.9</v>
      </c>
    </row>
    <row r="2" spans="1:2" x14ac:dyDescent="0.25">
      <c r="A2" s="12" t="s">
        <v>24</v>
      </c>
      <c r="B2" s="12">
        <v>120.7</v>
      </c>
    </row>
    <row r="3" spans="1:2" x14ac:dyDescent="0.25">
      <c r="A3" s="12" t="s">
        <v>23</v>
      </c>
      <c r="B3" s="12">
        <v>159.30000000000001</v>
      </c>
    </row>
    <row r="6" spans="1:2" x14ac:dyDescent="0.25">
      <c r="A6" s="12" t="s">
        <v>31</v>
      </c>
    </row>
    <row r="23" spans="1:1" x14ac:dyDescent="0.25">
      <c r="A23" s="22" t="s">
        <v>32</v>
      </c>
    </row>
    <row r="24" spans="1:1" x14ac:dyDescent="0.25">
      <c r="A24" s="90" t="s">
        <v>113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85" zoomScaleNormal="85" workbookViewId="0">
      <selection activeCell="E52" sqref="E52"/>
    </sheetView>
  </sheetViews>
  <sheetFormatPr defaultRowHeight="15.75" x14ac:dyDescent="0.25"/>
  <cols>
    <col min="1" max="3" width="9.140625" style="16"/>
    <col min="4" max="4" width="24" style="16" customWidth="1"/>
    <col min="5" max="5" width="9.140625" style="70"/>
    <col min="6" max="6" width="10.7109375" style="16" bestFit="1" customWidth="1"/>
    <col min="7" max="16384" width="9.140625" style="16"/>
  </cols>
  <sheetData>
    <row r="1" spans="1:10" ht="33" customHeight="1" x14ac:dyDescent="0.25">
      <c r="A1" s="14" t="s">
        <v>14</v>
      </c>
      <c r="B1" s="14" t="s">
        <v>13</v>
      </c>
      <c r="D1" s="15" t="s">
        <v>15</v>
      </c>
      <c r="E1" s="70" t="s">
        <v>16</v>
      </c>
      <c r="F1" s="16">
        <v>1</v>
      </c>
    </row>
    <row r="2" spans="1:10" ht="19.5" customHeight="1" x14ac:dyDescent="0.25">
      <c r="A2" s="16">
        <v>1979</v>
      </c>
      <c r="B2" s="14"/>
      <c r="D2" s="17">
        <v>8.1999999999999993</v>
      </c>
    </row>
    <row r="3" spans="1:10" x14ac:dyDescent="0.25">
      <c r="A3" s="16">
        <f>'Figure 2'!A2</f>
        <v>1980</v>
      </c>
      <c r="B3" s="16">
        <f>'Figure 2'!B2+1</f>
        <v>1.143</v>
      </c>
      <c r="D3" s="71">
        <v>8.6999999999999993</v>
      </c>
      <c r="E3" s="70">
        <f>(D3-D2)/D2</f>
        <v>6.0975609756097567E-2</v>
      </c>
      <c r="F3" s="70">
        <f>E3+1</f>
        <v>1.0609756097560976</v>
      </c>
      <c r="H3" s="14" t="s">
        <v>13</v>
      </c>
    </row>
    <row r="4" spans="1:10" x14ac:dyDescent="0.25">
      <c r="A4" s="16">
        <v>1981</v>
      </c>
      <c r="B4" s="16">
        <f>'Figure 2'!B3+1</f>
        <v>1.1120000000000001</v>
      </c>
      <c r="D4" s="71">
        <v>9.6</v>
      </c>
      <c r="E4" s="70">
        <f t="shared" ref="E4:E35" si="0">(D4-D3)/D3</f>
        <v>0.10344827586206902</v>
      </c>
      <c r="F4" s="70">
        <f t="shared" ref="F4:F37" si="1">E4+1</f>
        <v>1.103448275862069</v>
      </c>
      <c r="H4" s="14" t="s">
        <v>17</v>
      </c>
      <c r="J4" s="14" t="s">
        <v>18</v>
      </c>
    </row>
    <row r="5" spans="1:10" x14ac:dyDescent="0.25">
      <c r="A5" s="16">
        <v>1982</v>
      </c>
      <c r="B5" s="16">
        <f>'Figure 2'!B4+1</f>
        <v>1.0740000000000001</v>
      </c>
      <c r="D5" s="71">
        <v>11</v>
      </c>
      <c r="E5" s="70">
        <f t="shared" si="0"/>
        <v>0.14583333333333337</v>
      </c>
      <c r="F5" s="70">
        <f t="shared" si="1"/>
        <v>1.1458333333333335</v>
      </c>
      <c r="H5" s="18">
        <f>GEOMEAN(B3:B30)-1</f>
        <v>3.8247005452727523E-2</v>
      </c>
      <c r="I5" s="72"/>
      <c r="J5" s="72">
        <f>GEOMEAN(B23:B30)-1</f>
        <v>2.7468620166503088E-2</v>
      </c>
    </row>
    <row r="6" spans="1:10" x14ac:dyDescent="0.25">
      <c r="A6" s="16">
        <v>1983</v>
      </c>
      <c r="B6" s="16">
        <f>'Figure 2'!B5+1</f>
        <v>1.0349999999999999</v>
      </c>
      <c r="D6" s="71">
        <v>12.2</v>
      </c>
      <c r="E6" s="70">
        <f t="shared" si="0"/>
        <v>0.10909090909090903</v>
      </c>
      <c r="F6" s="70">
        <f t="shared" si="1"/>
        <v>1.1090909090909091</v>
      </c>
      <c r="H6" s="72"/>
      <c r="J6" s="72"/>
    </row>
    <row r="7" spans="1:10" x14ac:dyDescent="0.25">
      <c r="A7" s="16">
        <v>1984</v>
      </c>
      <c r="B7" s="16">
        <f>'Figure 2'!B6+1</f>
        <v>1.0349999999999999</v>
      </c>
      <c r="D7" s="71">
        <v>14.6</v>
      </c>
      <c r="E7" s="70">
        <f t="shared" si="0"/>
        <v>0.19672131147540989</v>
      </c>
      <c r="F7" s="70">
        <f t="shared" si="1"/>
        <v>1.1967213114754098</v>
      </c>
      <c r="H7" s="14" t="s">
        <v>19</v>
      </c>
      <c r="J7" s="14" t="s">
        <v>20</v>
      </c>
    </row>
    <row r="8" spans="1:10" x14ac:dyDescent="0.25">
      <c r="A8" s="16">
        <v>1985</v>
      </c>
      <c r="B8" s="16">
        <f>'Figure 2'!B7+1</f>
        <v>1.0309999999999999</v>
      </c>
      <c r="D8" s="71">
        <v>15.5</v>
      </c>
      <c r="E8" s="70">
        <f t="shared" si="0"/>
        <v>6.164383561643838E-2</v>
      </c>
      <c r="F8" s="70">
        <f t="shared" si="1"/>
        <v>1.0616438356164384</v>
      </c>
      <c r="H8" s="72">
        <f>GEOMEAN(B3:B37)-1</f>
        <v>3.4622871230216345E-2</v>
      </c>
      <c r="I8" s="72"/>
      <c r="J8" s="72">
        <f>GEOMEAN(B23:B37)-1</f>
        <v>2.4094720294382643E-2</v>
      </c>
    </row>
    <row r="9" spans="1:10" x14ac:dyDescent="0.25">
      <c r="A9" s="16">
        <v>1986</v>
      </c>
      <c r="B9" s="16">
        <f>'Figure 2'!B8+1</f>
        <v>1.0129999999999999</v>
      </c>
      <c r="D9" s="71">
        <v>15.5</v>
      </c>
      <c r="E9" s="70">
        <f t="shared" si="0"/>
        <v>0</v>
      </c>
      <c r="F9" s="70">
        <f t="shared" si="1"/>
        <v>1</v>
      </c>
    </row>
    <row r="10" spans="1:10" x14ac:dyDescent="0.25">
      <c r="A10" s="16">
        <v>1987</v>
      </c>
      <c r="B10" s="16">
        <f>'Figure 2'!B9+1</f>
        <v>1.042</v>
      </c>
      <c r="D10" s="71">
        <v>17.899999999999999</v>
      </c>
      <c r="E10" s="70">
        <f t="shared" si="0"/>
        <v>0.15483870967741925</v>
      </c>
      <c r="F10" s="70">
        <f t="shared" si="1"/>
        <v>1.1548387096774193</v>
      </c>
    </row>
    <row r="11" spans="1:10" x14ac:dyDescent="0.25">
      <c r="A11" s="16">
        <v>1988</v>
      </c>
      <c r="B11" s="16">
        <f>'Figure 2'!B10+1</f>
        <v>1.04</v>
      </c>
      <c r="D11" s="71">
        <v>24.8</v>
      </c>
      <c r="E11" s="70">
        <f t="shared" si="0"/>
        <v>0.38547486033519568</v>
      </c>
      <c r="F11" s="70">
        <f t="shared" si="1"/>
        <v>1.3854748603351956</v>
      </c>
    </row>
    <row r="12" spans="1:10" x14ac:dyDescent="0.25">
      <c r="A12" s="16">
        <v>1989</v>
      </c>
      <c r="B12" s="16">
        <f>'Figure 2'!B11+1</f>
        <v>1.0469999999999999</v>
      </c>
      <c r="D12" s="71">
        <v>31.9</v>
      </c>
      <c r="E12" s="70">
        <f t="shared" si="0"/>
        <v>0.28629032258064507</v>
      </c>
      <c r="F12" s="70">
        <f t="shared" si="1"/>
        <v>1.286290322580645</v>
      </c>
      <c r="H12" s="14" t="s">
        <v>21</v>
      </c>
    </row>
    <row r="13" spans="1:10" x14ac:dyDescent="0.25">
      <c r="A13" s="16">
        <v>1990</v>
      </c>
      <c r="B13" s="16">
        <f>'Figure 2'!B12+1</f>
        <v>1.054</v>
      </c>
      <c r="D13" s="71">
        <v>28.6</v>
      </c>
      <c r="E13" s="70">
        <f t="shared" si="0"/>
        <v>-0.10344827586206888</v>
      </c>
      <c r="F13" s="70">
        <f t="shared" si="1"/>
        <v>0.89655172413793116</v>
      </c>
      <c r="H13" s="14" t="s">
        <v>17</v>
      </c>
      <c r="J13" s="14" t="s">
        <v>18</v>
      </c>
    </row>
    <row r="14" spans="1:10" x14ac:dyDescent="0.25">
      <c r="A14" s="16">
        <v>1991</v>
      </c>
      <c r="B14" s="16">
        <f>'Figure 2'!B13+1</f>
        <v>1.0369999999999999</v>
      </c>
      <c r="D14" s="73">
        <v>29.9</v>
      </c>
      <c r="E14" s="70">
        <f t="shared" si="0"/>
        <v>4.5454545454545352E-2</v>
      </c>
      <c r="F14" s="70">
        <f t="shared" si="1"/>
        <v>1.0454545454545454</v>
      </c>
      <c r="H14" s="72">
        <f>GEOMEAN(F3:F30)-1</f>
        <v>9.0812032615878557E-2</v>
      </c>
      <c r="I14" s="72"/>
      <c r="J14" s="72">
        <f>GEOMEAN(F23:F30)-1</f>
        <v>9.4208355501354424E-2</v>
      </c>
    </row>
    <row r="15" spans="1:10" x14ac:dyDescent="0.25">
      <c r="A15" s="16">
        <v>1992</v>
      </c>
      <c r="B15" s="16">
        <f>'Figure 2'!B14+1</f>
        <v>1.03</v>
      </c>
      <c r="D15" s="73">
        <v>31.8</v>
      </c>
      <c r="E15" s="70">
        <f t="shared" si="0"/>
        <v>6.3545150501672309E-2</v>
      </c>
      <c r="F15" s="70">
        <f t="shared" si="1"/>
        <v>1.0635451505016724</v>
      </c>
    </row>
    <row r="16" spans="1:10" x14ac:dyDescent="0.25">
      <c r="A16" s="16">
        <v>1993</v>
      </c>
      <c r="B16" s="16">
        <f>'Figure 2'!B15+1</f>
        <v>1.026</v>
      </c>
      <c r="D16" s="73">
        <v>36.6</v>
      </c>
      <c r="E16" s="70">
        <f t="shared" si="0"/>
        <v>0.15094339622641512</v>
      </c>
      <c r="F16" s="70">
        <f t="shared" si="1"/>
        <v>1.1509433962264151</v>
      </c>
      <c r="H16" s="14" t="s">
        <v>19</v>
      </c>
      <c r="J16" s="14" t="s">
        <v>20</v>
      </c>
    </row>
    <row r="17" spans="1:10" x14ac:dyDescent="0.25">
      <c r="A17" s="16">
        <v>1994</v>
      </c>
      <c r="B17" s="16">
        <f>'Figure 2'!B16+1</f>
        <v>1.028</v>
      </c>
      <c r="D17" s="73">
        <v>41.1</v>
      </c>
      <c r="E17" s="70">
        <f t="shared" si="0"/>
        <v>0.12295081967213115</v>
      </c>
      <c r="F17" s="70">
        <f t="shared" si="1"/>
        <v>1.1229508196721312</v>
      </c>
      <c r="G17" s="72"/>
      <c r="H17" s="72">
        <f>GEOMEAN(F3:F37)-1</f>
        <v>7.5542250179855941E-2</v>
      </c>
      <c r="J17" s="72">
        <f>GEOMEAN(F23:F37)-1</f>
        <v>5.7266015970795836E-2</v>
      </c>
    </row>
    <row r="18" spans="1:10" x14ac:dyDescent="0.25">
      <c r="A18" s="16">
        <v>1995</v>
      </c>
      <c r="B18" s="16">
        <f>'Figure 2'!B17+1</f>
        <v>1.026</v>
      </c>
      <c r="D18" s="73">
        <v>46.1</v>
      </c>
      <c r="E18" s="70">
        <f t="shared" si="0"/>
        <v>0.121654501216545</v>
      </c>
      <c r="F18" s="70">
        <f t="shared" si="1"/>
        <v>1.1216545012165451</v>
      </c>
    </row>
    <row r="19" spans="1:10" x14ac:dyDescent="0.25">
      <c r="A19" s="16">
        <v>1996</v>
      </c>
      <c r="B19" s="16">
        <f>'Figure 2'!B18+1</f>
        <v>1.0289999999999999</v>
      </c>
      <c r="D19" s="73">
        <v>42.5</v>
      </c>
      <c r="E19" s="70">
        <f t="shared" si="0"/>
        <v>-7.809110629067248E-2</v>
      </c>
      <c r="F19" s="70">
        <f t="shared" si="1"/>
        <v>0.92190889370932749</v>
      </c>
      <c r="H19" s="16" t="s">
        <v>33</v>
      </c>
    </row>
    <row r="20" spans="1:10" x14ac:dyDescent="0.25">
      <c r="A20" s="16">
        <v>1997</v>
      </c>
      <c r="B20" s="16">
        <f>'Figure 2'!B19+1</f>
        <v>1.0209999999999999</v>
      </c>
      <c r="D20" s="73">
        <v>43.8</v>
      </c>
      <c r="E20" s="70">
        <f t="shared" si="0"/>
        <v>3.0588235294117579E-2</v>
      </c>
      <c r="F20" s="70">
        <f t="shared" si="1"/>
        <v>1.0305882352941176</v>
      </c>
    </row>
    <row r="21" spans="1:10" x14ac:dyDescent="0.25">
      <c r="A21" s="16">
        <v>1998</v>
      </c>
      <c r="B21" s="16">
        <f>'Figure 2'!B20+1</f>
        <v>1.0129999999999999</v>
      </c>
      <c r="D21" s="73">
        <v>43.8</v>
      </c>
      <c r="E21" s="70">
        <f t="shared" si="0"/>
        <v>0</v>
      </c>
      <c r="F21" s="70">
        <f t="shared" si="1"/>
        <v>1</v>
      </c>
    </row>
    <row r="22" spans="1:10" x14ac:dyDescent="0.25">
      <c r="A22" s="16">
        <v>1999</v>
      </c>
      <c r="B22" s="16">
        <f>'Figure 2'!B21+1</f>
        <v>1.0249999999999999</v>
      </c>
      <c r="D22" s="73">
        <v>45.5</v>
      </c>
      <c r="E22" s="70">
        <f t="shared" si="0"/>
        <v>3.8812785388127921E-2</v>
      </c>
      <c r="F22" s="70">
        <f t="shared" si="1"/>
        <v>1.0388127853881279</v>
      </c>
    </row>
    <row r="23" spans="1:10" x14ac:dyDescent="0.25">
      <c r="A23" s="16">
        <v>2000</v>
      </c>
      <c r="B23" s="16">
        <f>'Figure 2'!B22+1</f>
        <v>1.0349999999999999</v>
      </c>
      <c r="D23" s="73">
        <v>45.5</v>
      </c>
      <c r="E23" s="70">
        <f t="shared" si="0"/>
        <v>0</v>
      </c>
      <c r="F23" s="70">
        <f t="shared" si="1"/>
        <v>1</v>
      </c>
    </row>
    <row r="24" spans="1:10" x14ac:dyDescent="0.25">
      <c r="A24" s="16">
        <v>2001</v>
      </c>
      <c r="B24" s="16">
        <f>'Figure 2'!B23+1</f>
        <v>1.026</v>
      </c>
      <c r="D24" s="73">
        <v>50</v>
      </c>
      <c r="E24" s="70">
        <f t="shared" si="0"/>
        <v>9.8901098901098897E-2</v>
      </c>
      <c r="F24" s="70">
        <f t="shared" si="1"/>
        <v>1.098901098901099</v>
      </c>
    </row>
    <row r="25" spans="1:10" x14ac:dyDescent="0.25">
      <c r="A25" s="16">
        <v>2002</v>
      </c>
      <c r="B25" s="16">
        <f>'Figure 2'!B24+1</f>
        <v>1.014</v>
      </c>
      <c r="D25" s="73">
        <v>54</v>
      </c>
      <c r="E25" s="70">
        <f t="shared" si="0"/>
        <v>0.08</v>
      </c>
      <c r="F25" s="70">
        <f t="shared" si="1"/>
        <v>1.08</v>
      </c>
    </row>
    <row r="26" spans="1:10" x14ac:dyDescent="0.25">
      <c r="A26" s="16">
        <v>2003</v>
      </c>
      <c r="B26" s="16">
        <f>'Figure 2'!B25+1</f>
        <v>1.0209999999999999</v>
      </c>
      <c r="D26" s="73">
        <v>58.7</v>
      </c>
      <c r="E26" s="70">
        <f t="shared" si="0"/>
        <v>8.7037037037037093E-2</v>
      </c>
      <c r="F26" s="70">
        <f t="shared" si="1"/>
        <v>1.087037037037037</v>
      </c>
    </row>
    <row r="27" spans="1:10" x14ac:dyDescent="0.25">
      <c r="A27" s="16">
        <v>2004</v>
      </c>
      <c r="B27" s="16">
        <f>'Figure 2'!B26+1</f>
        <v>1.0269999999999999</v>
      </c>
      <c r="D27" s="73">
        <v>66.599999999999994</v>
      </c>
      <c r="E27" s="70">
        <f t="shared" si="0"/>
        <v>0.13458262350936953</v>
      </c>
      <c r="F27" s="70">
        <f t="shared" si="1"/>
        <v>1.1345826235093694</v>
      </c>
    </row>
    <row r="28" spans="1:10" x14ac:dyDescent="0.25">
      <c r="A28" s="16">
        <v>2005</v>
      </c>
      <c r="B28" s="16">
        <f>'Figure 2'!B27+1</f>
        <v>1.0409999999999999</v>
      </c>
      <c r="D28" s="73">
        <v>78.2</v>
      </c>
      <c r="E28" s="70">
        <f t="shared" si="0"/>
        <v>0.17417417417417433</v>
      </c>
      <c r="F28" s="70">
        <f t="shared" si="1"/>
        <v>1.1741741741741742</v>
      </c>
    </row>
    <row r="29" spans="1:10" x14ac:dyDescent="0.25">
      <c r="A29" s="16">
        <v>2006</v>
      </c>
      <c r="B29" s="16">
        <f>'Figure 2'!B28+1</f>
        <v>1.0329999999999999</v>
      </c>
      <c r="D29" s="73">
        <v>88.5</v>
      </c>
      <c r="E29" s="70">
        <f t="shared" si="0"/>
        <v>0.13171355498721224</v>
      </c>
      <c r="F29" s="70">
        <f t="shared" si="1"/>
        <v>1.1317135549872122</v>
      </c>
    </row>
    <row r="30" spans="1:10" x14ac:dyDescent="0.25">
      <c r="A30" s="16">
        <v>2007</v>
      </c>
      <c r="B30" s="16">
        <f>'Figure 2'!B29+1</f>
        <v>1.0229999999999999</v>
      </c>
      <c r="D30" s="74">
        <v>93.5</v>
      </c>
      <c r="E30" s="70">
        <f>(D30-D29)/D29</f>
        <v>5.6497175141242938E-2</v>
      </c>
      <c r="F30" s="70">
        <f t="shared" si="1"/>
        <v>1.0564971751412429</v>
      </c>
    </row>
    <row r="31" spans="1:10" x14ac:dyDescent="0.25">
      <c r="A31" s="16">
        <v>2008</v>
      </c>
      <c r="B31" s="16">
        <f>'Figure 2'!B30+1</f>
        <v>1.0580000000000001</v>
      </c>
      <c r="D31" s="74">
        <v>96.4</v>
      </c>
      <c r="E31" s="70">
        <f t="shared" si="0"/>
        <v>3.1016042780748723E-2</v>
      </c>
      <c r="F31" s="70">
        <f t="shared" si="1"/>
        <v>1.0310160427807487</v>
      </c>
    </row>
    <row r="32" spans="1:10" x14ac:dyDescent="0.25">
      <c r="A32" s="16">
        <v>2009</v>
      </c>
      <c r="B32" s="16">
        <f>'Figure 2'!B31+1</f>
        <v>1</v>
      </c>
      <c r="D32" s="74">
        <v>96.4</v>
      </c>
      <c r="E32" s="70">
        <f t="shared" si="0"/>
        <v>0</v>
      </c>
      <c r="F32" s="70">
        <f t="shared" si="1"/>
        <v>1</v>
      </c>
    </row>
    <row r="33" spans="1:8" x14ac:dyDescent="0.25">
      <c r="A33" s="16">
        <v>2010</v>
      </c>
      <c r="B33" s="16">
        <f>'Figure 2'!B32+1</f>
        <v>1</v>
      </c>
      <c r="D33" s="74">
        <v>110.5</v>
      </c>
      <c r="E33" s="70">
        <f t="shared" si="0"/>
        <v>0.14626556016597503</v>
      </c>
      <c r="F33" s="70">
        <f t="shared" si="1"/>
        <v>1.146265560165975</v>
      </c>
    </row>
    <row r="34" spans="1:8" x14ac:dyDescent="0.25">
      <c r="A34" s="16">
        <v>2011</v>
      </c>
      <c r="B34" s="16">
        <f>'Figure 2'!B33+1</f>
        <v>1.036</v>
      </c>
      <c r="D34" s="74">
        <v>115.4</v>
      </c>
      <c r="E34" s="70">
        <f t="shared" si="0"/>
        <v>4.4343891402714983E-2</v>
      </c>
      <c r="F34" s="70">
        <f t="shared" si="1"/>
        <v>1.044343891402715</v>
      </c>
    </row>
    <row r="35" spans="1:8" x14ac:dyDescent="0.25">
      <c r="A35" s="16">
        <v>2012</v>
      </c>
      <c r="B35" s="16">
        <f>'Figure 2'!B34+1</f>
        <v>1.0169999999999999</v>
      </c>
      <c r="D35" s="74">
        <v>99.9</v>
      </c>
      <c r="E35" s="70">
        <f t="shared" si="0"/>
        <v>-0.134315424610052</v>
      </c>
      <c r="F35" s="70">
        <f t="shared" si="1"/>
        <v>0.86568457538994803</v>
      </c>
    </row>
    <row r="36" spans="1:8" x14ac:dyDescent="0.25">
      <c r="A36" s="16">
        <v>2013</v>
      </c>
      <c r="B36" s="16">
        <f>'Figure 2'!B35+1</f>
        <v>1.0149999999999999</v>
      </c>
      <c r="D36" s="75">
        <v>104.9</v>
      </c>
      <c r="E36" s="70">
        <f>(D36-D35)/D35</f>
        <v>5.0050050050050046E-2</v>
      </c>
      <c r="F36" s="70">
        <f t="shared" si="1"/>
        <v>1.05005005005005</v>
      </c>
      <c r="H36" s="23" t="s">
        <v>112</v>
      </c>
    </row>
    <row r="37" spans="1:8" x14ac:dyDescent="0.25">
      <c r="A37" s="16">
        <v>2014</v>
      </c>
      <c r="B37" s="16">
        <f>'Figure 2'!B36+1</f>
        <v>1.0169999999999999</v>
      </c>
      <c r="D37" s="75">
        <v>104.9</v>
      </c>
      <c r="E37" s="70">
        <f>(D37-D36)/D36</f>
        <v>0</v>
      </c>
      <c r="F37" s="70">
        <f t="shared" si="1"/>
        <v>1</v>
      </c>
      <c r="H37" s="90" t="s">
        <v>113</v>
      </c>
    </row>
    <row r="39" spans="1:8" x14ac:dyDescent="0.25">
      <c r="A39" s="16" t="s">
        <v>22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All Items less Medical Care</vt:lpstr>
      <vt:lpstr>Medical Care</vt:lpstr>
      <vt:lpstr>All Items</vt:lpstr>
      <vt:lpstr>Relative Imp - Medical Care</vt:lpstr>
      <vt:lpstr>Inflation Indexing</vt:lpstr>
      <vt:lpstr>Figure 1</vt:lpstr>
      <vt:lpstr>Figure 2</vt:lpstr>
      <vt:lpstr>Figure 3</vt:lpstr>
      <vt:lpstr>Figure 4</vt:lpstr>
      <vt:lpstr>Figures 5 -7 </vt:lpstr>
    </vt:vector>
  </TitlesOfParts>
  <Company>Boston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Anqi Chen</dc:creator>
  <cp:lastModifiedBy>cafarema</cp:lastModifiedBy>
  <dcterms:created xsi:type="dcterms:W3CDTF">2015-08-10T15:53:55Z</dcterms:created>
  <dcterms:modified xsi:type="dcterms:W3CDTF">2015-10-05T18:01:51Z</dcterms:modified>
</cp:coreProperties>
</file>