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2-22 BoA small business/Data download/"/>
    </mc:Choice>
  </mc:AlternateContent>
  <xr:revisionPtr revIDLastSave="0" documentId="13_ncr:1_{15ED4869-5ABF-3B44-9F90-CC7403B0A9EF}" xr6:coauthVersionLast="47" xr6:coauthVersionMax="47" xr10:uidLastSave="{00000000-0000-0000-0000-000000000000}"/>
  <bookViews>
    <workbookView xWindow="2040" yWindow="560" windowWidth="22920" windowHeight="19680" xr2:uid="{00000000-000D-0000-FFFF-FFFF00000000}"/>
  </bookViews>
  <sheets>
    <sheet name="Figure 1" sheetId="3" r:id="rId1"/>
    <sheet name="Figure 2" sheetId="6" r:id="rId2"/>
    <sheet name="Figure 3" sheetId="12" r:id="rId3"/>
    <sheet name="Figure 4" sheetId="13" r:id="rId4"/>
    <sheet name="Figure 5" sheetId="14" r:id="rId5"/>
    <sheet name="Figure 4 calc" sheetId="23" state="hidden" r:id="rId6"/>
    <sheet name="old Figures 4 and 5" sheetId="9" state="hidden" r:id="rId7"/>
  </sheets>
  <definedNames>
    <definedName name="Fig">#REF!</definedName>
    <definedName name="SPR01A_18" localSheetId="2">#REF!</definedName>
    <definedName name="SPR01A_18" localSheetId="3">#REF!</definedName>
    <definedName name="SPR01A_18" localSheetId="5">#REF!</definedName>
    <definedName name="SPR01A_18" localSheetId="6">#REF!</definedName>
    <definedName name="SPR01A_18">#REF!</definedName>
    <definedName name="SPR01B_18" localSheetId="2">#REF!</definedName>
    <definedName name="SPR01B_18" localSheetId="3">#REF!</definedName>
    <definedName name="SPR01B_18" localSheetId="5">#REF!</definedName>
    <definedName name="SPR01B_18" localSheetId="6">#REF!</definedName>
    <definedName name="SPR01B_18">#REF!</definedName>
    <definedName name="SPR01C_18" localSheetId="2">#REF!</definedName>
    <definedName name="SPR01C_18" localSheetId="3">#REF!</definedName>
    <definedName name="SPR01C_18" localSheetId="5">#REF!</definedName>
    <definedName name="SPR01C_18" localSheetId="6">#REF!</definedName>
    <definedName name="SPR01C_18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23" l="1"/>
  <c r="F8" i="23" s="1"/>
  <c r="G20" i="23"/>
  <c r="G19" i="23"/>
  <c r="G18" i="23"/>
  <c r="G17" i="23"/>
  <c r="G15" i="23"/>
  <c r="G14" i="23"/>
  <c r="G13" i="23"/>
  <c r="G12" i="23"/>
  <c r="G11" i="23"/>
  <c r="G9" i="23"/>
  <c r="G8" i="23"/>
  <c r="G6" i="23"/>
  <c r="G5" i="23"/>
  <c r="G4" i="23"/>
  <c r="H4" i="23" s="1"/>
  <c r="H23" i="23" s="1"/>
  <c r="K27" i="23" s="1"/>
  <c r="E9" i="9" s="1"/>
  <c r="G2" i="23"/>
  <c r="H2" i="23" s="1"/>
  <c r="H25" i="23" s="1"/>
  <c r="K25" i="23" s="1"/>
  <c r="E7" i="9" s="1"/>
  <c r="H17" i="23" l="1"/>
  <c r="H27" i="23" s="1"/>
  <c r="K23" i="23" s="1"/>
  <c r="E5" i="9" s="1"/>
  <c r="H11" i="23"/>
  <c r="H24" i="23" s="1"/>
  <c r="K26" i="23" s="1"/>
  <c r="E8" i="9" s="1"/>
  <c r="H8" i="23"/>
  <c r="H26" i="23" s="1"/>
  <c r="K24" i="23" s="1"/>
  <c r="E6" i="9" s="1"/>
  <c r="F4" i="23"/>
  <c r="F11" i="23"/>
  <c r="F17" i="23"/>
  <c r="F2" i="23"/>
  <c r="E28" i="9" l="1"/>
  <c r="E27" i="9"/>
  <c r="E26" i="9"/>
  <c r="E25" i="9"/>
  <c r="E24" i="9"/>
  <c r="F9" i="9"/>
  <c r="F8" i="9"/>
  <c r="F7" i="9"/>
  <c r="F6" i="9"/>
  <c r="F5" i="9"/>
</calcChain>
</file>

<file path=xl/sharedStrings.xml><?xml version="1.0" encoding="utf-8"?>
<sst xmlns="http://schemas.openxmlformats.org/spreadsheetml/2006/main" count="114" uniqueCount="83">
  <si>
    <t>50-99</t>
  </si>
  <si>
    <t>Total</t>
  </si>
  <si>
    <t>100-499</t>
  </si>
  <si>
    <t>&lt;50</t>
  </si>
  <si>
    <t>500+</t>
  </si>
  <si>
    <t>Share of total</t>
  </si>
  <si>
    <t>Share of group</t>
  </si>
  <si>
    <t>Weighted coverage</t>
  </si>
  <si>
    <t>Group coverage</t>
  </si>
  <si>
    <t>Healthcare/Education</t>
  </si>
  <si>
    <t>Finance/insurance</t>
  </si>
  <si>
    <t>Real estate</t>
  </si>
  <si>
    <t>Professional and Business Services</t>
  </si>
  <si>
    <t>Retail</t>
  </si>
  <si>
    <t>Accommodation</t>
  </si>
  <si>
    <t>Construction</t>
  </si>
  <si>
    <t>Utilities</t>
  </si>
  <si>
    <t>Mfg</t>
  </si>
  <si>
    <t>Wholesale</t>
  </si>
  <si>
    <t>Trans +WH</t>
  </si>
  <si>
    <t>Other</t>
  </si>
  <si>
    <t>Arts and Entertaintment</t>
  </si>
  <si>
    <t>Info</t>
  </si>
  <si>
    <t>Agriculture and Mining</t>
  </si>
  <si>
    <t>Finance/professional</t>
  </si>
  <si>
    <t>Other/ent</t>
  </si>
  <si>
    <t>Construction/mfg/wholesale</t>
  </si>
  <si>
    <t>Retail/hospitality</t>
  </si>
  <si>
    <t>Healthcare/education</t>
  </si>
  <si>
    <t>Other/ag/ent</t>
  </si>
  <si>
    <t>NCS</t>
  </si>
  <si>
    <t>PSID</t>
  </si>
  <si>
    <t>Health/Ed</t>
  </si>
  <si>
    <t>Finance/P</t>
  </si>
  <si>
    <t>Retail/Ac</t>
  </si>
  <si>
    <t>Construct</t>
  </si>
  <si>
    <t>Small firms</t>
  </si>
  <si>
    <t>All firms</t>
  </si>
  <si>
    <t>Paid hourly</t>
  </si>
  <si>
    <t>White</t>
  </si>
  <si>
    <t>Women</t>
  </si>
  <si>
    <t>Years worked for employer</t>
  </si>
  <si>
    <t>Age</t>
  </si>
  <si>
    <t>Single</t>
  </si>
  <si>
    <t>Not big enough</t>
  </si>
  <si>
    <t>Cost</t>
  </si>
  <si>
    <t>Fiduciary liability</t>
  </si>
  <si>
    <t>Employees not interested</t>
  </si>
  <si>
    <t>Administrative complexity</t>
  </si>
  <si>
    <t>Management not interested</t>
  </si>
  <si>
    <t>NCS and SUSB</t>
  </si>
  <si>
    <t>Transamerica</t>
  </si>
  <si>
    <t>pct of firms offering</t>
  </si>
  <si>
    <t># employees (from SUSB)</t>
  </si>
  <si>
    <t>Middle earnings tercile</t>
  </si>
  <si>
    <t>Highest earnings tercile</t>
  </si>
  <si>
    <t>Other industry</t>
  </si>
  <si>
    <t>Some college or more</t>
  </si>
  <si>
    <r>
      <t xml:space="preserve">Figure 1. </t>
    </r>
    <r>
      <rPr>
        <i/>
        <sz val="12"/>
        <color rgb="FF000000"/>
        <rFont val="Times New Roman"/>
        <family val="1"/>
      </rPr>
      <t>Percentage of Private Sector Firms Offering a Retirement Plan, by Firm Size, 2019</t>
    </r>
  </si>
  <si>
    <r>
      <t xml:space="preserve">Figure 2. </t>
    </r>
    <r>
      <rPr>
        <i/>
        <sz val="12"/>
        <color theme="1"/>
        <rFont val="Times New Roman"/>
        <family val="1"/>
      </rPr>
      <t>Percentage of Firms with a Retirement Plan by Industry, 2019</t>
    </r>
  </si>
  <si>
    <r>
      <t>Source:</t>
    </r>
    <r>
      <rPr>
        <sz val="10"/>
        <color rgb="FF000000"/>
        <rFont val="Times New Roman"/>
        <family val="1"/>
      </rPr>
      <t xml:space="preserve"> The coverage data for each industry group come from NCS (2019). </t>
    </r>
  </si>
  <si>
    <t>* When using these data, please cite the Center for Retirement Research at Boston College.</t>
  </si>
  <si>
    <r>
      <t>Source</t>
    </r>
    <r>
      <rPr>
        <sz val="10"/>
        <color rgb="FF000000"/>
        <rFont val="Times New Roman"/>
        <family val="1"/>
      </rPr>
      <t xml:space="preserve">: U.S. Bureau of Labor Statistics, </t>
    </r>
    <r>
      <rPr>
        <i/>
        <sz val="10"/>
        <color rgb="FF000000"/>
        <rFont val="Times New Roman"/>
        <family val="1"/>
      </rPr>
      <t>National Compensation Survey</t>
    </r>
    <r>
      <rPr>
        <sz val="10"/>
        <color rgb="FF000000"/>
        <rFont val="Times New Roman"/>
        <family val="1"/>
      </rPr>
      <t xml:space="preserve"> (NCS) (2019).</t>
    </r>
  </si>
  <si>
    <t>Health/education</t>
  </si>
  <si>
    <t>Retail/accommodation</t>
  </si>
  <si>
    <r>
      <t>Source</t>
    </r>
    <r>
      <rPr>
        <sz val="10"/>
        <color rgb="FF000000"/>
        <rFont val="Times New Roman"/>
        <family val="1"/>
      </rPr>
      <t>: Authors’ calculations using the PSID (2019).</t>
    </r>
  </si>
  <si>
    <r>
      <t xml:space="preserve">Figure 5. </t>
    </r>
    <r>
      <rPr>
        <i/>
        <sz val="12"/>
        <color rgb="FF000000"/>
        <rFont val="Times New Roman"/>
        <family val="1"/>
      </rPr>
      <t xml:space="preserve">Most Frequently Cited Reasons for Not Planning to Offer a Plan </t>
    </r>
  </si>
  <si>
    <r>
      <t>Source</t>
    </r>
    <r>
      <rPr>
        <sz val="10"/>
        <color rgb="FF000000"/>
        <rFont val="Times New Roman"/>
        <family val="1"/>
      </rPr>
      <t>: Collinson, Rowey, and Cho (2021).</t>
    </r>
  </si>
  <si>
    <r>
      <t xml:space="preserve">Figure 4. </t>
    </r>
    <r>
      <rPr>
        <i/>
        <sz val="12"/>
        <color theme="1"/>
        <rFont val="Times New Roman"/>
        <family val="1"/>
      </rPr>
      <t>Percentage of Employers That Believe a Retirement Plan Is Important vs. Percentage Offering a Plan, by Firm Size</t>
    </r>
  </si>
  <si>
    <t xml:space="preserve">Note: Employers can offer more than one reason, so the total exceeds 100 percent.  </t>
  </si>
  <si>
    <r>
      <t>Source:</t>
    </r>
    <r>
      <rPr>
        <sz val="10"/>
        <color rgb="FF000000"/>
        <rFont val="Times New Roman"/>
        <family val="1"/>
      </rPr>
      <t xml:space="preserve"> Collinson, Rowey, and Cho</t>
    </r>
    <r>
      <rPr>
        <i/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(2021).</t>
    </r>
  </si>
  <si>
    <t>Health care/education</t>
  </si>
  <si>
    <t>Offering plan is important to attract/retain employees</t>
  </si>
  <si>
    <t>Offers plan</t>
  </si>
  <si>
    <t>Note: Census’s Statistics of U.S. Businesses (2019) was used to weight industries to reduce the number of industry groups.</t>
  </si>
  <si>
    <r>
      <t xml:space="preserve">Figure 3. </t>
    </r>
    <r>
      <rPr>
        <i/>
        <sz val="12"/>
        <color rgb="FF000000"/>
        <rFont val="Times New Roman"/>
        <family val="1"/>
      </rPr>
      <t>Impact of Employee Characteristics on Chances of Small Firm Offering a Retirement Plan</t>
    </r>
  </si>
  <si>
    <t>Firm size: 10-99</t>
  </si>
  <si>
    <t>Notes: Base case categorical variables are firm size &lt;10 workers, bottom earnings tercile, finance/professional industry, high school or less education, and nonwhite.  The regression looks only at employees at firms &lt;100 employees.  Solid bars indicate statistical significance at the 10-percent level.</t>
  </si>
  <si>
    <t>Small (&lt;100)</t>
  </si>
  <si>
    <t>Medium (100-499)</t>
  </si>
  <si>
    <t>Large (500+)</t>
  </si>
  <si>
    <t>Notes: Employers who responded that offering a retirement plan is “very important” or “somewhat important” are included.  The share of employers that offer a plan includes those that offer defined benefit and cash balance plans.</t>
  </si>
  <si>
    <t>Difficult business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</si>
</sst>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rgb="FF000000"/>
      <name val="Times New Roman"/>
      <family val="1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7" applyNumberFormat="0" applyAlignment="0" applyProtection="0"/>
    <xf numFmtId="0" fontId="18" fillId="6" borderId="8" applyNumberFormat="0" applyAlignment="0" applyProtection="0"/>
    <xf numFmtId="0" fontId="19" fillId="6" borderId="7" applyNumberFormat="0" applyAlignment="0" applyProtection="0"/>
    <xf numFmtId="0" fontId="20" fillId="0" borderId="9" applyNumberFormat="0" applyFill="0" applyAlignment="0" applyProtection="0"/>
    <xf numFmtId="0" fontId="21" fillId="7" borderId="10" applyNumberFormat="0" applyAlignment="0" applyProtection="0"/>
    <xf numFmtId="0" fontId="22" fillId="0" borderId="0" applyNumberFormat="0" applyFill="0" applyBorder="0" applyAlignment="0" applyProtection="0"/>
    <xf numFmtId="0" fontId="1" fillId="8" borderId="11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/>
  </cellStyleXfs>
  <cellXfs count="6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Fill="1"/>
    <xf numFmtId="9" fontId="0" fillId="0" borderId="0" xfId="0" applyNumberFormat="1"/>
    <xf numFmtId="164" fontId="0" fillId="0" borderId="0" xfId="1" applyNumberFormat="1" applyFont="1"/>
    <xf numFmtId="10" fontId="0" fillId="0" borderId="0" xfId="2" applyNumberFormat="1" applyFont="1"/>
    <xf numFmtId="1" fontId="0" fillId="0" borderId="0" xfId="0" applyNumberFormat="1"/>
    <xf numFmtId="9" fontId="0" fillId="0" borderId="0" xfId="2" applyFont="1"/>
    <xf numFmtId="9" fontId="0" fillId="0" borderId="0" xfId="2" applyFont="1" applyBorder="1"/>
    <xf numFmtId="0" fontId="0" fillId="0" borderId="0" xfId="0" applyBorder="1"/>
    <xf numFmtId="0" fontId="0" fillId="0" borderId="2" xfId="0" applyBorder="1"/>
    <xf numFmtId="1" fontId="0" fillId="0" borderId="2" xfId="0" applyNumberFormat="1" applyBorder="1"/>
    <xf numFmtId="164" fontId="0" fillId="0" borderId="0" xfId="0" applyNumberFormat="1"/>
    <xf numFmtId="3" fontId="0" fillId="0" borderId="0" xfId="0" applyNumberFormat="1"/>
    <xf numFmtId="9" fontId="0" fillId="0" borderId="2" xfId="2" applyFont="1" applyBorder="1"/>
    <xf numFmtId="0" fontId="8" fillId="0" borderId="0" xfId="3" applyNumberFormat="1" applyFont="1" applyAlignment="1">
      <alignment horizontal="center"/>
    </xf>
    <xf numFmtId="0" fontId="8" fillId="0" borderId="0" xfId="3" applyNumberFormat="1" applyFont="1" applyBorder="1" applyAlignment="1">
      <alignment horizontal="center"/>
    </xf>
    <xf numFmtId="0" fontId="8" fillId="0" borderId="0" xfId="3" applyBorder="1"/>
    <xf numFmtId="0" fontId="3" fillId="0" borderId="0" xfId="5" applyFont="1"/>
    <xf numFmtId="11" fontId="0" fillId="0" borderId="0" xfId="0" applyNumberFormat="1"/>
    <xf numFmtId="0" fontId="3" fillId="0" borderId="0" xfId="0" applyFont="1" applyAlignment="1">
      <alignment vertical="center"/>
    </xf>
    <xf numFmtId="9" fontId="3" fillId="0" borderId="0" xfId="0" applyNumberFormat="1" applyFon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2" xfId="0" applyFont="1" applyBorder="1"/>
    <xf numFmtId="9" fontId="3" fillId="0" borderId="2" xfId="0" applyNumberFormat="1" applyFont="1" applyBorder="1" applyAlignment="1">
      <alignment horizontal="center"/>
    </xf>
    <xf numFmtId="0" fontId="3" fillId="0" borderId="0" xfId="0" applyFont="1" applyBorder="1"/>
    <xf numFmtId="9" fontId="3" fillId="0" borderId="0" xfId="0" applyNumberFormat="1" applyFont="1" applyBorder="1" applyAlignment="1">
      <alignment horizontal="center"/>
    </xf>
    <xf numFmtId="0" fontId="3" fillId="0" borderId="1" xfId="0" applyFont="1" applyBorder="1"/>
    <xf numFmtId="9" fontId="3" fillId="0" borderId="1" xfId="0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9" fontId="3" fillId="0" borderId="2" xfId="2" applyFont="1" applyBorder="1" applyAlignment="1">
      <alignment horizontal="center"/>
    </xf>
    <xf numFmtId="9" fontId="3" fillId="0" borderId="0" xfId="2" applyFont="1" applyBorder="1" applyAlignment="1">
      <alignment horizontal="center"/>
    </xf>
    <xf numFmtId="9" fontId="3" fillId="0" borderId="1" xfId="2" applyFont="1" applyBorder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6" fillId="0" borderId="0" xfId="0" applyFont="1"/>
    <xf numFmtId="0" fontId="28" fillId="0" borderId="0" xfId="3" applyFont="1" applyBorder="1"/>
    <xf numFmtId="0" fontId="28" fillId="0" borderId="0" xfId="4" applyFont="1" applyBorder="1"/>
    <xf numFmtId="0" fontId="28" fillId="0" borderId="0" xfId="4" applyFont="1" applyFill="1" applyBorder="1"/>
    <xf numFmtId="0" fontId="28" fillId="0" borderId="2" xfId="3" applyFont="1" applyBorder="1"/>
    <xf numFmtId="9" fontId="28" fillId="0" borderId="2" xfId="2" applyFont="1" applyBorder="1" applyAlignment="1">
      <alignment horizontal="center"/>
    </xf>
    <xf numFmtId="9" fontId="3" fillId="0" borderId="0" xfId="2" applyFont="1" applyBorder="1"/>
    <xf numFmtId="9" fontId="28" fillId="0" borderId="0" xfId="2" applyFont="1" applyBorder="1" applyAlignment="1">
      <alignment horizontal="center"/>
    </xf>
    <xf numFmtId="0" fontId="28" fillId="0" borderId="1" xfId="3" applyFont="1" applyBorder="1"/>
    <xf numFmtId="9" fontId="28" fillId="0" borderId="1" xfId="2" applyFont="1" applyBorder="1" applyAlignment="1">
      <alignment horizontal="center"/>
    </xf>
    <xf numFmtId="0" fontId="29" fillId="0" borderId="0" xfId="0" applyFont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/>
    </xf>
    <xf numFmtId="0" fontId="26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5" applyFont="1" applyBorder="1"/>
    <xf numFmtId="9" fontId="3" fillId="0" borderId="2" xfId="5" applyNumberFormat="1" applyFont="1" applyBorder="1"/>
    <xf numFmtId="0" fontId="3" fillId="0" borderId="0" xfId="5" applyFont="1" applyBorder="1"/>
    <xf numFmtId="9" fontId="3" fillId="0" borderId="0" xfId="5" applyNumberFormat="1" applyFont="1" applyBorder="1"/>
    <xf numFmtId="0" fontId="3" fillId="0" borderId="1" xfId="5" applyFont="1" applyBorder="1"/>
    <xf numFmtId="9" fontId="3" fillId="0" borderId="1" xfId="5" applyNumberFormat="1" applyFont="1" applyBorder="1"/>
  </cellXfs>
  <cellStyles count="48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3" xr:uid="{00000000-0005-0000-0000-000028000000}"/>
    <cellStyle name="Normal 3" xfId="4" xr:uid="{00000000-0005-0000-0000-000029000000}"/>
    <cellStyle name="Normal 4" xfId="5" xr:uid="{00000000-0005-0000-0000-00002A000000}"/>
    <cellStyle name="Normal 5" xfId="47" xr:uid="{00000000-0005-0000-0000-00002B000000}"/>
    <cellStyle name="Note" xfId="20" builtinId="10" customBuiltin="1"/>
    <cellStyle name="Output" xfId="15" builtinId="21" customBuiltin="1"/>
    <cellStyle name="Percent" xfId="2" builtinId="5"/>
    <cellStyle name="Title" xfId="6" builtinId="15" customBuiltin="1"/>
    <cellStyle name="Total" xfId="22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56036745406818E-2"/>
          <c:y val="2.636920384951881E-2"/>
          <c:w val="0.88498840769903764"/>
          <c:h val="0.813809523809523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1'!$A$24:$A$27</c:f>
              <c:strCache>
                <c:ptCount val="4"/>
                <c:pt idx="0">
                  <c:v>&lt;50</c:v>
                </c:pt>
                <c:pt idx="1">
                  <c:v>50-99</c:v>
                </c:pt>
                <c:pt idx="2">
                  <c:v>100-499</c:v>
                </c:pt>
                <c:pt idx="3">
                  <c:v>500+</c:v>
                </c:pt>
              </c:strCache>
            </c:strRef>
          </c:cat>
          <c:val>
            <c:numRef>
              <c:f>'Figure 1'!$B$24:$B$27</c:f>
              <c:numCache>
                <c:formatCode>0%</c:formatCode>
                <c:ptCount val="4"/>
                <c:pt idx="0">
                  <c:v>0.48</c:v>
                </c:pt>
                <c:pt idx="1">
                  <c:v>0.77</c:v>
                </c:pt>
                <c:pt idx="2">
                  <c:v>0.87</c:v>
                </c:pt>
                <c:pt idx="3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5-442E-A145-19075289C1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1245599"/>
        <c:axId val="2095521343"/>
      </c:barChart>
      <c:catAx>
        <c:axId val="2091245599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Firm size</a:t>
                </a:r>
              </a:p>
            </c:rich>
          </c:tx>
          <c:layout>
            <c:manualLayout>
              <c:xMode val="edge"/>
              <c:yMode val="edge"/>
              <c:x val="0.48195953630796151"/>
              <c:y val="0.932539682539682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95521343"/>
        <c:crosses val="autoZero"/>
        <c:auto val="1"/>
        <c:lblAlgn val="ctr"/>
        <c:lblOffset val="100"/>
        <c:noMultiLvlLbl val="0"/>
      </c:catAx>
      <c:valAx>
        <c:axId val="20955213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9124559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533193993488713"/>
          <c:y val="7.9365079365079361E-3"/>
          <c:w val="0.48902676814813839"/>
          <c:h val="0.886656667916510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2'!$A$25:$A$29</c:f>
              <c:strCache>
                <c:ptCount val="5"/>
                <c:pt idx="0">
                  <c:v>Other</c:v>
                </c:pt>
                <c:pt idx="1">
                  <c:v>Retail/hospitality</c:v>
                </c:pt>
                <c:pt idx="2">
                  <c:v>Health care/education</c:v>
                </c:pt>
                <c:pt idx="3">
                  <c:v>Construction/mfg/wholesale</c:v>
                </c:pt>
                <c:pt idx="4">
                  <c:v>Finance/professional</c:v>
                </c:pt>
              </c:strCache>
            </c:strRef>
          </c:cat>
          <c:val>
            <c:numRef>
              <c:f>'Figure 2'!$B$25:$B$29</c:f>
              <c:numCache>
                <c:formatCode>0%</c:formatCode>
                <c:ptCount val="5"/>
                <c:pt idx="0">
                  <c:v>0.33925881200000008</c:v>
                </c:pt>
                <c:pt idx="1">
                  <c:v>0.38942145699999997</c:v>
                </c:pt>
                <c:pt idx="2">
                  <c:v>0.66</c:v>
                </c:pt>
                <c:pt idx="3">
                  <c:v>0.47757659800000002</c:v>
                </c:pt>
                <c:pt idx="4">
                  <c:v>0.57697654200000004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3F-4914-A29B-1E8DC16BB6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8315215"/>
        <c:axId val="148724463"/>
      </c:barChart>
      <c:catAx>
        <c:axId val="21831521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Industry</a:t>
                </a:r>
              </a:p>
            </c:rich>
          </c:tx>
          <c:layout>
            <c:manualLayout>
              <c:xMode val="edge"/>
              <c:yMode val="edge"/>
              <c:x val="2.6806649168853894E-3"/>
              <c:y val="0.369067304086989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8724463"/>
        <c:crosses val="autoZero"/>
        <c:auto val="1"/>
        <c:lblAlgn val="ctr"/>
        <c:lblOffset val="100"/>
        <c:noMultiLvlLbl val="0"/>
      </c:catAx>
      <c:valAx>
        <c:axId val="148724463"/>
        <c:scaling>
          <c:orientation val="minMax"/>
          <c:max val="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315215"/>
        <c:crosses val="autoZero"/>
        <c:crossBetween val="between"/>
        <c:majorUnit val="0.25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978484099032569"/>
          <c:y val="1.7191806584083019E-2"/>
          <c:w val="0.54305233904585459"/>
          <c:h val="0.890364967104249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3'!$B$25</c:f>
              <c:strCache>
                <c:ptCount val="1"/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B5-45C9-A16D-EB63A0CE7994}"/>
              </c:ext>
            </c:extLst>
          </c:dPt>
          <c:dPt>
            <c:idx val="6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B5-45C9-A16D-EB63A0CE7994}"/>
              </c:ext>
            </c:extLst>
          </c:dPt>
          <c:dPt>
            <c:idx val="7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DB-4F7D-892A-B9402E9B5406}"/>
              </c:ext>
            </c:extLst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DB-4F7D-892A-B9402E9B5406}"/>
              </c:ext>
            </c:extLst>
          </c:dPt>
          <c:dPt>
            <c:idx val="10"/>
            <c:invertIfNegative val="0"/>
            <c:bubble3D val="0"/>
            <c:spPr>
              <a:pattFill prst="pct5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DB-4F7D-892A-B9402E9B5406}"/>
              </c:ext>
            </c:extLst>
          </c:dPt>
          <c:dPt>
            <c:idx val="12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CB5-45C9-A16D-EB63A0CE7994}"/>
              </c:ext>
            </c:extLst>
          </c:dPt>
          <c:dPt>
            <c:idx val="14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E46-4F01-A070-E6A6AB2FB50B}"/>
              </c:ext>
            </c:extLst>
          </c:dPt>
          <c:dPt>
            <c:idx val="15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FDB-4F7D-892A-B9402E9B5406}"/>
              </c:ext>
            </c:extLst>
          </c:dPt>
          <c:dPt>
            <c:idx val="16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E46-4F01-A070-E6A6AB2FB50B}"/>
              </c:ext>
            </c:extLst>
          </c:dPt>
          <c:dPt>
            <c:idx val="18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A5AF-4D70-AAF8-00DBE023CB83}"/>
              </c:ext>
            </c:extLst>
          </c:dPt>
          <c:dLbls>
            <c:dLbl>
              <c:idx val="3"/>
              <c:layout>
                <c:manualLayout>
                  <c:x val="-5.5493895671476137E-3"/>
                  <c:y val="1.794549877402974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F05-F04C-B6CF-5C17FDB38AB8}"/>
                </c:ext>
              </c:extLst>
            </c:dLbl>
            <c:dLbl>
              <c:idx val="6"/>
              <c:layout>
                <c:manualLayout>
                  <c:x val="-8.5470085470085479E-3"/>
                  <c:y val="-2.1367521367521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B5-45C9-A16D-EB63A0CE7994}"/>
                </c:ext>
              </c:extLst>
            </c:dLbl>
            <c:dLbl>
              <c:idx val="7"/>
              <c:layout>
                <c:manualLayout>
                  <c:x val="-1.66666666666666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DB-4F7D-892A-B9402E9B5406}"/>
                </c:ext>
              </c:extLst>
            </c:dLbl>
            <c:dLbl>
              <c:idx val="8"/>
              <c:layout>
                <c:manualLayout>
                  <c:x val="-1.1123030403663471E-2"/>
                  <c:y val="-4.0732770580654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DB-4F7D-892A-B9402E9B5406}"/>
                </c:ext>
              </c:extLst>
            </c:dLbl>
            <c:dLbl>
              <c:idx val="10"/>
              <c:layout>
                <c:manualLayout>
                  <c:x val="-1.1098779134295227E-2"/>
                  <c:y val="7.178199509611899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DB-4F7D-892A-B9402E9B5406}"/>
                </c:ext>
              </c:extLst>
            </c:dLbl>
            <c:dLbl>
              <c:idx val="13"/>
              <c:layout>
                <c:manualLayout>
                  <c:x val="-1.109877913429522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F05-F04C-B6CF-5C17FDB38AB8}"/>
                </c:ext>
              </c:extLst>
            </c:dLbl>
            <c:dLbl>
              <c:idx val="14"/>
              <c:layout>
                <c:manualLayout>
                  <c:x val="-5.54938956714761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46-4F01-A070-E6A6AB2FB5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3'!$A$26:$A$44</c:f>
              <c:strCache>
                <c:ptCount val="19"/>
                <c:pt idx="0">
                  <c:v>Firm size: 10-99</c:v>
                </c:pt>
                <c:pt idx="2">
                  <c:v>Middle earnings tercile</c:v>
                </c:pt>
                <c:pt idx="3">
                  <c:v>Highest earnings tercile</c:v>
                </c:pt>
                <c:pt idx="5">
                  <c:v>Health/education</c:v>
                </c:pt>
                <c:pt idx="6">
                  <c:v>Retail/accommodation</c:v>
                </c:pt>
                <c:pt idx="7">
                  <c:v>Construction/mfg/wholesale</c:v>
                </c:pt>
                <c:pt idx="8">
                  <c:v>Other industry</c:v>
                </c:pt>
                <c:pt idx="10">
                  <c:v>Paid hourly</c:v>
                </c:pt>
                <c:pt idx="11">
                  <c:v>Years worked for employer</c:v>
                </c:pt>
                <c:pt idx="13">
                  <c:v>Some college or more</c:v>
                </c:pt>
                <c:pt idx="14">
                  <c:v>Age</c:v>
                </c:pt>
                <c:pt idx="15">
                  <c:v>Single</c:v>
                </c:pt>
                <c:pt idx="16">
                  <c:v>Women</c:v>
                </c:pt>
                <c:pt idx="18">
                  <c:v>White</c:v>
                </c:pt>
              </c:strCache>
            </c:strRef>
          </c:cat>
          <c:val>
            <c:numRef>
              <c:f>'Figure 3'!$B$26:$B$44</c:f>
              <c:numCache>
                <c:formatCode>0%</c:formatCode>
                <c:ptCount val="19"/>
                <c:pt idx="0">
                  <c:v>0.20499999999999999</c:v>
                </c:pt>
                <c:pt idx="2">
                  <c:v>0.23599999999999999</c:v>
                </c:pt>
                <c:pt idx="3">
                  <c:v>0.39600000000000002</c:v>
                </c:pt>
                <c:pt idx="5">
                  <c:v>-6.1400000000000003E-2</c:v>
                </c:pt>
                <c:pt idx="6">
                  <c:v>-0.13200000000000001</c:v>
                </c:pt>
                <c:pt idx="7">
                  <c:v>-8.8200000000000001E-2</c:v>
                </c:pt>
                <c:pt idx="8">
                  <c:v>-0.188</c:v>
                </c:pt>
                <c:pt idx="10">
                  <c:v>-9.1999999999999998E-3</c:v>
                </c:pt>
                <c:pt idx="11">
                  <c:v>5.3899999999999998E-3</c:v>
                </c:pt>
                <c:pt idx="13">
                  <c:v>6.7299999999999999E-2</c:v>
                </c:pt>
                <c:pt idx="14">
                  <c:v>7.2800000000000002E-4</c:v>
                </c:pt>
                <c:pt idx="15">
                  <c:v>2.1399999999999999E-2</c:v>
                </c:pt>
                <c:pt idx="16">
                  <c:v>3.1699999999999999E-2</c:v>
                </c:pt>
                <c:pt idx="18">
                  <c:v>-8.4799999999999997E-3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FDB-4F7D-892A-B9402E9B54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73285663"/>
        <c:axId val="2051868591"/>
      </c:barChart>
      <c:catAx>
        <c:axId val="187328566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1868591"/>
        <c:crosses val="autoZero"/>
        <c:auto val="1"/>
        <c:lblAlgn val="ctr"/>
        <c:lblOffset val="100"/>
        <c:noMultiLvlLbl val="0"/>
      </c:catAx>
      <c:valAx>
        <c:axId val="2051868591"/>
        <c:scaling>
          <c:orientation val="minMax"/>
          <c:max val="0.5"/>
          <c:min val="-0.5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73285663"/>
        <c:crosses val="autoZero"/>
        <c:crossBetween val="between"/>
        <c:majorUnit val="0.2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22703412073491E-2"/>
          <c:y val="0.17063492063492064"/>
          <c:w val="0.87232174103237092"/>
          <c:h val="0.659477252843394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Offering plan is important to attract/retain employees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4'!$A$26:$A$28</c:f>
              <c:strCache>
                <c:ptCount val="3"/>
                <c:pt idx="0">
                  <c:v>Small (&lt;100)</c:v>
                </c:pt>
                <c:pt idx="1">
                  <c:v>Medium (100-499)</c:v>
                </c:pt>
                <c:pt idx="2">
                  <c:v>Large (500+)</c:v>
                </c:pt>
              </c:strCache>
            </c:strRef>
          </c:cat>
          <c:val>
            <c:numRef>
              <c:f>'Figure 4'!$B$26:$B$28</c:f>
              <c:numCache>
                <c:formatCode>0%</c:formatCode>
                <c:ptCount val="3"/>
                <c:pt idx="0">
                  <c:v>0.69</c:v>
                </c:pt>
                <c:pt idx="1">
                  <c:v>0.90999999999999992</c:v>
                </c:pt>
                <c:pt idx="2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AE-0543-94DE-92D6362E7599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Offers plan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5.341880341880342E-3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AE-0543-94DE-92D6362E7599}"/>
                </c:ext>
              </c:extLst>
            </c:dLbl>
            <c:dLbl>
              <c:idx val="2"/>
              <c:layout>
                <c:manualLayout>
                  <c:x val="2.670940170940073E-3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AE-0543-94DE-92D6362E75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4'!$A$26:$A$28</c:f>
              <c:strCache>
                <c:ptCount val="3"/>
                <c:pt idx="0">
                  <c:v>Small (&lt;100)</c:v>
                </c:pt>
                <c:pt idx="1">
                  <c:v>Medium (100-499)</c:v>
                </c:pt>
                <c:pt idx="2">
                  <c:v>Large (500+)</c:v>
                </c:pt>
              </c:strCache>
            </c:strRef>
          </c:cat>
          <c:val>
            <c:numRef>
              <c:f>'Figure 4'!$C$26:$C$28</c:f>
              <c:numCache>
                <c:formatCode>0%</c:formatCode>
                <c:ptCount val="3"/>
                <c:pt idx="0">
                  <c:v>0.5</c:v>
                </c:pt>
                <c:pt idx="1">
                  <c:v>0.96</c:v>
                </c:pt>
                <c:pt idx="2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AE-0543-94DE-92D6362E75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9893504"/>
        <c:axId val="288061664"/>
      </c:barChart>
      <c:catAx>
        <c:axId val="41989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Firm size</a:t>
                </a:r>
              </a:p>
            </c:rich>
          </c:tx>
          <c:layout>
            <c:manualLayout>
              <c:xMode val="edge"/>
              <c:yMode val="edge"/>
              <c:x val="0.47562630392354804"/>
              <c:y val="0.9250793650793650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8061664"/>
        <c:crosses val="autoZero"/>
        <c:auto val="1"/>
        <c:lblAlgn val="ctr"/>
        <c:lblOffset val="100"/>
        <c:noMultiLvlLbl val="0"/>
      </c:catAx>
      <c:valAx>
        <c:axId val="28806166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9893504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3376246719160104"/>
          <c:y val="5.5524309461317338E-4"/>
          <c:w val="0.76260520559930023"/>
          <c:h val="0.12430508686414198"/>
        </c:manualLayout>
      </c:layout>
      <c:overlay val="1"/>
      <c:spPr>
        <a:solidFill>
          <a:schemeClr val="lt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559238743130456"/>
          <c:y val="0"/>
          <c:w val="0.52888989931228059"/>
          <c:h val="0.913048993875765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5'!$A$25:$A$32</c:f>
              <c:strCache>
                <c:ptCount val="8"/>
                <c:pt idx="0">
                  <c:v>Other</c:v>
                </c:pt>
                <c:pt idx="1">
                  <c:v>Fiduciary liability</c:v>
                </c:pt>
                <c:pt idx="2">
                  <c:v>Administrative complexity</c:v>
                </c:pt>
                <c:pt idx="3">
                  <c:v>Management not interested</c:v>
                </c:pt>
                <c:pt idx="4">
                  <c:v>Difficult business conditions</c:v>
                </c:pt>
                <c:pt idx="5">
                  <c:v>Employees not interested</c:v>
                </c:pt>
                <c:pt idx="6">
                  <c:v>Cost</c:v>
                </c:pt>
                <c:pt idx="7">
                  <c:v>Not big enough</c:v>
                </c:pt>
              </c:strCache>
            </c:strRef>
          </c:cat>
          <c:val>
            <c:numRef>
              <c:f>'Figure 5'!$B$25:$B$32</c:f>
              <c:numCache>
                <c:formatCode>0%</c:formatCode>
                <c:ptCount val="8"/>
                <c:pt idx="0">
                  <c:v>7.0000000000000007E-2</c:v>
                </c:pt>
                <c:pt idx="1">
                  <c:v>0.02</c:v>
                </c:pt>
                <c:pt idx="2">
                  <c:v>0.06</c:v>
                </c:pt>
                <c:pt idx="3">
                  <c:v>0.09</c:v>
                </c:pt>
                <c:pt idx="4">
                  <c:v>0.09</c:v>
                </c:pt>
                <c:pt idx="5">
                  <c:v>0.11</c:v>
                </c:pt>
                <c:pt idx="6">
                  <c:v>0.35</c:v>
                </c:pt>
                <c:pt idx="7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8-4676-A7CA-2C73A95F0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43468095"/>
        <c:axId val="1543469743"/>
      </c:barChart>
      <c:catAx>
        <c:axId val="15434680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43469743"/>
        <c:crosses val="autoZero"/>
        <c:auto val="1"/>
        <c:lblAlgn val="ctr"/>
        <c:lblOffset val="100"/>
        <c:noMultiLvlLbl val="0"/>
      </c:catAx>
      <c:valAx>
        <c:axId val="1543469743"/>
        <c:scaling>
          <c:orientation val="minMax"/>
          <c:max val="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43468095"/>
        <c:crosses val="autoZero"/>
        <c:crossBetween val="between"/>
        <c:majorUnit val="0.25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5205599300087"/>
          <c:y val="2.2390951131108613E-2"/>
          <c:w val="0.87094794400699915"/>
          <c:h val="0.89062492188476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'old Figures 4 and 5'!$F$4</c:f>
              <c:strCache>
                <c:ptCount val="1"/>
                <c:pt idx="0">
                  <c:v>PSID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1111111111111112E-2"/>
                  <c:y val="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E1-45E8-8FA3-D91C01837675}"/>
                </c:ext>
              </c:extLst>
            </c:dLbl>
            <c:dLbl>
              <c:idx val="2"/>
              <c:layout>
                <c:manualLayout>
                  <c:x val="-8.4422657952069723E-3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E1-45E8-8FA3-D91C01837675}"/>
                </c:ext>
              </c:extLst>
            </c:dLbl>
            <c:dLbl>
              <c:idx val="3"/>
              <c:layout>
                <c:manualLayout>
                  <c:x val="-1.3888888888888888E-2"/>
                  <c:y val="7.93650793650789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E1-45E8-8FA3-D91C01837675}"/>
                </c:ext>
              </c:extLst>
            </c:dLbl>
            <c:dLbl>
              <c:idx val="4"/>
              <c:layout>
                <c:manualLayout>
                  <c:x val="-2.7233115468409588E-3"/>
                  <c:y val="3.96825396825394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E1-45E8-8FA3-D91C0183767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'old Figures 4 and 5'!$D$5:$D$9</c:f>
              <c:strCache>
                <c:ptCount val="5"/>
                <c:pt idx="0">
                  <c:v>Other</c:v>
                </c:pt>
                <c:pt idx="1">
                  <c:v>Retail/hospitality</c:v>
                </c:pt>
                <c:pt idx="2">
                  <c:v>Healthcare/education</c:v>
                </c:pt>
                <c:pt idx="3">
                  <c:v>Construction/mfg/wholesale</c:v>
                </c:pt>
                <c:pt idx="4">
                  <c:v>Finance/professional</c:v>
                </c:pt>
              </c:strCache>
            </c:strRef>
          </c:cat>
          <c:val>
            <c:numRef>
              <c:f>'old Figures 4 and 5'!$F$5:$F$9</c:f>
              <c:numCache>
                <c:formatCode>0%</c:formatCode>
                <c:ptCount val="5"/>
                <c:pt idx="0">
                  <c:v>0.53195395999999995</c:v>
                </c:pt>
                <c:pt idx="1">
                  <c:v>0.47686581</c:v>
                </c:pt>
                <c:pt idx="2">
                  <c:v>0.65107446999999996</c:v>
                </c:pt>
                <c:pt idx="3">
                  <c:v>0.67155056999999996</c:v>
                </c:pt>
                <c:pt idx="4">
                  <c:v>0.67577598000000005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E1-45E8-8FA3-D91C01837675}"/>
            </c:ext>
          </c:extLst>
        </c:ser>
        <c:ser>
          <c:idx val="1"/>
          <c:order val="1"/>
          <c:tx>
            <c:strRef>
              <c:f>'old Figures 4 and 5'!$E$4</c:f>
              <c:strCache>
                <c:ptCount val="1"/>
                <c:pt idx="0">
                  <c:v>NCS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5.2287581699347408E-3"/>
                  <c:y val="-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E1-45E8-8FA3-D91C01837675}"/>
                </c:ext>
              </c:extLst>
            </c:dLbl>
            <c:dLbl>
              <c:idx val="1"/>
              <c:layout>
                <c:manualLayout>
                  <c:x val="-1.3616557734204794E-2"/>
                  <c:y val="-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E1-45E8-8FA3-D91C01837675}"/>
                </c:ext>
              </c:extLst>
            </c:dLbl>
            <c:dLbl>
              <c:idx val="4"/>
              <c:layout>
                <c:manualLayout>
                  <c:x val="0"/>
                  <c:y val="-1.19047619047619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E1-45E8-8FA3-D91C0183767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 Figures 4 and 5'!$D$5:$D$9</c:f>
              <c:strCache>
                <c:ptCount val="5"/>
                <c:pt idx="0">
                  <c:v>Other</c:v>
                </c:pt>
                <c:pt idx="1">
                  <c:v>Retail/hospitality</c:v>
                </c:pt>
                <c:pt idx="2">
                  <c:v>Healthcare/education</c:v>
                </c:pt>
                <c:pt idx="3">
                  <c:v>Construction/mfg/wholesale</c:v>
                </c:pt>
                <c:pt idx="4">
                  <c:v>Finance/professional</c:v>
                </c:pt>
              </c:strCache>
            </c:strRef>
          </c:cat>
          <c:val>
            <c:numRef>
              <c:f>'old Figures 4 and 5'!$E$5:$E$9</c:f>
              <c:numCache>
                <c:formatCode>0%</c:formatCode>
                <c:ptCount val="5"/>
                <c:pt idx="0">
                  <c:v>0.54815232999999997</c:v>
                </c:pt>
                <c:pt idx="1">
                  <c:v>0.542360077</c:v>
                </c:pt>
                <c:pt idx="2">
                  <c:v>0.72</c:v>
                </c:pt>
                <c:pt idx="3">
                  <c:v>0.76761801399999996</c:v>
                </c:pt>
                <c:pt idx="4">
                  <c:v>0.68764763500000003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E1-45E8-8FA3-D91C018376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50"/>
        <c:axId val="218315215"/>
        <c:axId val="148724463"/>
      </c:barChart>
      <c:catAx>
        <c:axId val="21831521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Industry</a:t>
                </a:r>
              </a:p>
            </c:rich>
          </c:tx>
          <c:layout>
            <c:manualLayout>
              <c:xMode val="edge"/>
              <c:yMode val="edge"/>
              <c:x val="2.6806391848077813E-3"/>
              <c:y val="0.3809720659917510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8724463"/>
        <c:crosses val="autoZero"/>
        <c:auto val="1"/>
        <c:lblAlgn val="ctr"/>
        <c:lblOffset val="100"/>
        <c:noMultiLvlLbl val="0"/>
      </c:catAx>
      <c:valAx>
        <c:axId val="148724463"/>
        <c:scaling>
          <c:orientation val="minMax"/>
          <c:max val="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315215"/>
        <c:crosses val="autoZero"/>
        <c:crossBetween val="between"/>
        <c:majorUnit val="0.25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9747997186626185"/>
          <c:y val="0.70640675123942831"/>
          <c:w val="0.12486554989449848"/>
          <c:h val="0.1831251822688830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5205599300087"/>
          <c:y val="2.6359205099362581E-2"/>
          <c:w val="0.87094794400699915"/>
          <c:h val="0.886656667916510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10701090928742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0BF-A100-E3B8748EC7AC}"/>
                </c:ext>
              </c:extLst>
            </c:dLbl>
            <c:dLbl>
              <c:idx val="1"/>
              <c:layout>
                <c:manualLayout>
                  <c:x val="-8.3025818196557199E-3"/>
                  <c:y val="-7.27504823315428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E0-40BF-A100-E3B8748EC7AC}"/>
                </c:ext>
              </c:extLst>
            </c:dLbl>
            <c:dLbl>
              <c:idx val="2"/>
              <c:layout>
                <c:manualLayout>
                  <c:x val="-1.10701090928742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E0-40BF-A100-E3B8748EC7AC}"/>
                </c:ext>
              </c:extLst>
            </c:dLbl>
            <c:dLbl>
              <c:idx val="3"/>
              <c:layout>
                <c:manualLayout>
                  <c:x val="-1.10701090928742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0BF-A100-E3B8748EC7AC}"/>
                </c:ext>
              </c:extLst>
            </c:dLbl>
            <c:dLbl>
              <c:idx val="4"/>
              <c:layout>
                <c:manualLayout>
                  <c:x val="-1.107010909287439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E0-40BF-A100-E3B8748EC7A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'old Figures 4 and 5'!$D$24:$D$28</c:f>
              <c:strCache>
                <c:ptCount val="5"/>
                <c:pt idx="0">
                  <c:v>Other</c:v>
                </c:pt>
                <c:pt idx="1">
                  <c:v>Retail/hospitality</c:v>
                </c:pt>
                <c:pt idx="2">
                  <c:v>Healthcare/education</c:v>
                </c:pt>
                <c:pt idx="3">
                  <c:v>Construction/mfg/wholesale</c:v>
                </c:pt>
                <c:pt idx="4">
                  <c:v>Finance/professional</c:v>
                </c:pt>
              </c:strCache>
            </c:strRef>
          </c:cat>
          <c:val>
            <c:numRef>
              <c:f>'old Figures 4 and 5'!$E$24:$E$28</c:f>
              <c:numCache>
                <c:formatCode>0%</c:formatCode>
                <c:ptCount val="5"/>
                <c:pt idx="0">
                  <c:v>0.41392506000000001</c:v>
                </c:pt>
                <c:pt idx="1">
                  <c:v>0.40278001000000002</c:v>
                </c:pt>
                <c:pt idx="2">
                  <c:v>0.55189264999999998</c:v>
                </c:pt>
                <c:pt idx="3">
                  <c:v>0.54139486000000003</c:v>
                </c:pt>
                <c:pt idx="4">
                  <c:v>0.59025494999999994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E0-40BF-A100-E3B8748EC7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8315215"/>
        <c:axId val="148724463"/>
      </c:barChart>
      <c:catAx>
        <c:axId val="21831521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Industry</a:t>
                </a:r>
              </a:p>
            </c:rich>
          </c:tx>
          <c:layout>
            <c:manualLayout>
              <c:xMode val="edge"/>
              <c:yMode val="edge"/>
              <c:x val="1.6557222221980094E-3"/>
              <c:y val="0.3849403199600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8724463"/>
        <c:crosses val="autoZero"/>
        <c:auto val="1"/>
        <c:lblAlgn val="ctr"/>
        <c:lblOffset val="100"/>
        <c:noMultiLvlLbl val="0"/>
      </c:catAx>
      <c:valAx>
        <c:axId val="148724463"/>
        <c:scaling>
          <c:orientation val="minMax"/>
          <c:max val="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315215"/>
        <c:crosses val="autoZero"/>
        <c:crossBetween val="between"/>
        <c:majorUnit val="0.25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2</xdr:row>
      <xdr:rowOff>33337</xdr:rowOff>
    </xdr:from>
    <xdr:to>
      <xdr:col>6</xdr:col>
      <xdr:colOff>564515</xdr:colOff>
      <xdr:row>17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CF9DEF-0AE7-402C-99DD-F1A87B458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52387</xdr:rowOff>
    </xdr:from>
    <xdr:to>
      <xdr:col>5</xdr:col>
      <xdr:colOff>83820</xdr:colOff>
      <xdr:row>18</xdr:row>
      <xdr:rowOff>1587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B3BE8F-6E47-4207-9F38-3CC1CE810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22224</xdr:colOff>
      <xdr:row>2</xdr:row>
      <xdr:rowOff>80010</xdr:rowOff>
    </xdr:from>
    <xdr:to>
      <xdr:col>2</xdr:col>
      <xdr:colOff>652144</xdr:colOff>
      <xdr:row>18</xdr:row>
      <xdr:rowOff>191770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C97CED-FFE1-4002-B013-EB79164AE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</xdr:colOff>
      <xdr:row>2</xdr:row>
      <xdr:rowOff>32701</xdr:rowOff>
    </xdr:from>
    <xdr:to>
      <xdr:col>2</xdr:col>
      <xdr:colOff>786129</xdr:colOff>
      <xdr:row>17</xdr:row>
      <xdr:rowOff>185101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87E9A01-1F59-4521-8D91-F6EE42E10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31750</xdr:rowOff>
    </xdr:from>
    <xdr:to>
      <xdr:col>3</xdr:col>
      <xdr:colOff>419100</xdr:colOff>
      <xdr:row>17</xdr:row>
      <xdr:rowOff>184150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0A66AE-66FD-4330-95CA-5C3C834F1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147637</xdr:rowOff>
    </xdr:from>
    <xdr:to>
      <xdr:col>12</xdr:col>
      <xdr:colOff>419100</xdr:colOff>
      <xdr:row>17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93A62E-0F3F-44D2-9636-DA227915C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180974</xdr:colOff>
      <xdr:row>21</xdr:row>
      <xdr:rowOff>109537</xdr:rowOff>
    </xdr:from>
    <xdr:to>
      <xdr:col>12</xdr:col>
      <xdr:colOff>352424</xdr:colOff>
      <xdr:row>38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69CB861-9A3F-4A99-BBAD-3FFAE0A2E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1"/>
    <col min="2" max="2" width="8.83203125" style="23"/>
    <col min="3" max="16384" width="8.83203125" style="1"/>
  </cols>
  <sheetData>
    <row r="1" spans="1:6" x14ac:dyDescent="0.2">
      <c r="A1" s="2" t="s">
        <v>58</v>
      </c>
    </row>
    <row r="5" spans="1:6" x14ac:dyDescent="0.2">
      <c r="F5" s="2"/>
    </row>
    <row r="6" spans="1:6" x14ac:dyDescent="0.2">
      <c r="F6" s="21"/>
    </row>
    <row r="7" spans="1:6" x14ac:dyDescent="0.2">
      <c r="F7" s="21"/>
    </row>
    <row r="8" spans="1:6" x14ac:dyDescent="0.2">
      <c r="F8" s="21"/>
    </row>
    <row r="9" spans="1:6" x14ac:dyDescent="0.2">
      <c r="F9" s="21"/>
    </row>
    <row r="10" spans="1:6" x14ac:dyDescent="0.2">
      <c r="F10" s="21"/>
    </row>
    <row r="11" spans="1:6" x14ac:dyDescent="0.2">
      <c r="F11" s="21"/>
    </row>
    <row r="12" spans="1:6" x14ac:dyDescent="0.2">
      <c r="F12" s="21"/>
    </row>
    <row r="20" spans="1:2" x14ac:dyDescent="0.2">
      <c r="A20" s="36" t="s">
        <v>62</v>
      </c>
    </row>
    <row r="21" spans="1:2" x14ac:dyDescent="0.2">
      <c r="A21" s="37" t="s">
        <v>61</v>
      </c>
    </row>
    <row r="24" spans="1:2" x14ac:dyDescent="0.2">
      <c r="A24" s="25" t="s">
        <v>3</v>
      </c>
      <c r="B24" s="26">
        <v>0.48</v>
      </c>
    </row>
    <row r="25" spans="1:2" x14ac:dyDescent="0.2">
      <c r="A25" s="27" t="s">
        <v>0</v>
      </c>
      <c r="B25" s="28">
        <v>0.77</v>
      </c>
    </row>
    <row r="26" spans="1:2" x14ac:dyDescent="0.2">
      <c r="A26" s="27" t="s">
        <v>2</v>
      </c>
      <c r="B26" s="28">
        <v>0.87</v>
      </c>
    </row>
    <row r="27" spans="1:2" x14ac:dyDescent="0.2">
      <c r="A27" s="29" t="s">
        <v>4</v>
      </c>
      <c r="B27" s="30">
        <v>0.95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9"/>
  <sheetViews>
    <sheetView zoomScale="125" zoomScaleNormal="125" workbookViewId="0"/>
  </sheetViews>
  <sheetFormatPr baseColWidth="10" defaultColWidth="8.83203125" defaultRowHeight="16" x14ac:dyDescent="0.2"/>
  <cols>
    <col min="1" max="1" width="23.83203125" style="1" customWidth="1"/>
    <col min="2" max="2" width="8.83203125" style="23"/>
    <col min="3" max="16384" width="8.83203125" style="1"/>
  </cols>
  <sheetData>
    <row r="1" spans="1:2" x14ac:dyDescent="0.2">
      <c r="A1" s="21" t="s">
        <v>59</v>
      </c>
      <c r="B1" s="31"/>
    </row>
    <row r="20" spans="1:2" x14ac:dyDescent="0.2">
      <c r="A20" s="35" t="s">
        <v>74</v>
      </c>
    </row>
    <row r="21" spans="1:2" x14ac:dyDescent="0.2">
      <c r="A21" s="36" t="s">
        <v>60</v>
      </c>
      <c r="B21" s="1"/>
    </row>
    <row r="22" spans="1:2" x14ac:dyDescent="0.2">
      <c r="A22" s="37" t="s">
        <v>61</v>
      </c>
      <c r="B22" s="1"/>
    </row>
    <row r="23" spans="1:2" x14ac:dyDescent="0.2">
      <c r="A23" s="21"/>
      <c r="B23" s="1"/>
    </row>
    <row r="24" spans="1:2" x14ac:dyDescent="0.2">
      <c r="B24" s="1"/>
    </row>
    <row r="25" spans="1:2" x14ac:dyDescent="0.2">
      <c r="A25" s="25" t="s">
        <v>20</v>
      </c>
      <c r="B25" s="32">
        <v>0.33925881200000008</v>
      </c>
    </row>
    <row r="26" spans="1:2" x14ac:dyDescent="0.2">
      <c r="A26" s="27" t="s">
        <v>27</v>
      </c>
      <c r="B26" s="33">
        <v>0.38942145699999997</v>
      </c>
    </row>
    <row r="27" spans="1:2" x14ac:dyDescent="0.2">
      <c r="A27" s="27" t="s">
        <v>71</v>
      </c>
      <c r="B27" s="33">
        <v>0.66</v>
      </c>
    </row>
    <row r="28" spans="1:2" x14ac:dyDescent="0.2">
      <c r="A28" s="27" t="s">
        <v>26</v>
      </c>
      <c r="B28" s="33">
        <v>0.47757659800000002</v>
      </c>
    </row>
    <row r="29" spans="1:2" x14ac:dyDescent="0.2">
      <c r="A29" s="29" t="s">
        <v>24</v>
      </c>
      <c r="B29" s="34">
        <v>0.57697654200000004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4"/>
  <sheetViews>
    <sheetView zoomScale="125" zoomScaleNormal="125" workbookViewId="0"/>
  </sheetViews>
  <sheetFormatPr baseColWidth="10" defaultColWidth="8.83203125" defaultRowHeight="15" x14ac:dyDescent="0.2"/>
  <cols>
    <col min="1" max="1" width="41.6640625" bestFit="1" customWidth="1"/>
    <col min="2" max="2" width="10" bestFit="1" customWidth="1"/>
  </cols>
  <sheetData>
    <row r="1" spans="1:2" ht="16" x14ac:dyDescent="0.2">
      <c r="A1" s="2" t="s">
        <v>75</v>
      </c>
      <c r="B1" s="16"/>
    </row>
    <row r="21" spans="1:4" x14ac:dyDescent="0.2">
      <c r="A21" s="35" t="s">
        <v>77</v>
      </c>
    </row>
    <row r="22" spans="1:4" x14ac:dyDescent="0.2">
      <c r="A22" s="36" t="s">
        <v>65</v>
      </c>
    </row>
    <row r="23" spans="1:4" x14ac:dyDescent="0.2">
      <c r="A23" s="37" t="s">
        <v>61</v>
      </c>
    </row>
    <row r="24" spans="1:4" x14ac:dyDescent="0.2">
      <c r="A24" s="36"/>
    </row>
    <row r="26" spans="1:4" ht="16" x14ac:dyDescent="0.2">
      <c r="A26" s="41" t="s">
        <v>76</v>
      </c>
      <c r="B26" s="42">
        <v>0.20499999999999999</v>
      </c>
    </row>
    <row r="27" spans="1:4" ht="16" x14ac:dyDescent="0.2">
      <c r="A27" s="27"/>
      <c r="B27" s="43"/>
    </row>
    <row r="28" spans="1:4" ht="16" x14ac:dyDescent="0.2">
      <c r="A28" s="38" t="s">
        <v>54</v>
      </c>
      <c r="B28" s="44">
        <v>0.23599999999999999</v>
      </c>
    </row>
    <row r="29" spans="1:4" ht="16" x14ac:dyDescent="0.2">
      <c r="A29" s="38" t="s">
        <v>55</v>
      </c>
      <c r="B29" s="44">
        <v>0.39600000000000002</v>
      </c>
    </row>
    <row r="30" spans="1:4" ht="16" x14ac:dyDescent="0.2">
      <c r="A30" s="27"/>
      <c r="B30" s="43"/>
      <c r="D30" s="10"/>
    </row>
    <row r="31" spans="1:4" ht="16" x14ac:dyDescent="0.2">
      <c r="A31" s="27" t="s">
        <v>63</v>
      </c>
      <c r="B31" s="44">
        <v>-6.1400000000000003E-2</v>
      </c>
      <c r="D31" s="10"/>
    </row>
    <row r="32" spans="1:4" ht="16" x14ac:dyDescent="0.2">
      <c r="A32" s="39" t="s">
        <v>64</v>
      </c>
      <c r="B32" s="44">
        <v>-0.13200000000000001</v>
      </c>
      <c r="D32" s="10"/>
    </row>
    <row r="33" spans="1:4" ht="16" x14ac:dyDescent="0.2">
      <c r="A33" s="39" t="s">
        <v>26</v>
      </c>
      <c r="B33" s="44">
        <v>-8.8200000000000001E-2</v>
      </c>
      <c r="D33" s="10"/>
    </row>
    <row r="34" spans="1:4" ht="16" x14ac:dyDescent="0.2">
      <c r="A34" s="39" t="s">
        <v>56</v>
      </c>
      <c r="B34" s="44">
        <v>-0.188</v>
      </c>
      <c r="D34" s="17"/>
    </row>
    <row r="35" spans="1:4" ht="16" x14ac:dyDescent="0.2">
      <c r="A35" s="27"/>
      <c r="B35" s="43"/>
      <c r="D35" s="17"/>
    </row>
    <row r="36" spans="1:4" ht="16" x14ac:dyDescent="0.2">
      <c r="A36" s="40" t="s">
        <v>38</v>
      </c>
      <c r="B36" s="44">
        <v>-9.1999999999999998E-3</v>
      </c>
      <c r="D36" s="18"/>
    </row>
    <row r="37" spans="1:4" ht="16" x14ac:dyDescent="0.2">
      <c r="A37" s="38" t="s">
        <v>41</v>
      </c>
      <c r="B37" s="44">
        <v>5.3899999999999998E-3</v>
      </c>
      <c r="D37" s="18"/>
    </row>
    <row r="38" spans="1:4" ht="16" x14ac:dyDescent="0.2">
      <c r="A38" s="38"/>
      <c r="B38" s="44"/>
    </row>
    <row r="39" spans="1:4" ht="16" x14ac:dyDescent="0.2">
      <c r="A39" s="38" t="s">
        <v>57</v>
      </c>
      <c r="B39" s="44">
        <v>6.7299999999999999E-2</v>
      </c>
    </row>
    <row r="40" spans="1:4" ht="16" x14ac:dyDescent="0.2">
      <c r="A40" s="38" t="s">
        <v>42</v>
      </c>
      <c r="B40" s="44">
        <v>7.2800000000000002E-4</v>
      </c>
    </row>
    <row r="41" spans="1:4" ht="16" x14ac:dyDescent="0.2">
      <c r="A41" s="38" t="s">
        <v>43</v>
      </c>
      <c r="B41" s="44">
        <v>2.1399999999999999E-2</v>
      </c>
    </row>
    <row r="42" spans="1:4" ht="16" x14ac:dyDescent="0.2">
      <c r="A42" s="38" t="s">
        <v>40</v>
      </c>
      <c r="B42" s="44">
        <v>3.1699999999999999E-2</v>
      </c>
    </row>
    <row r="43" spans="1:4" ht="16" x14ac:dyDescent="0.2">
      <c r="A43" s="27"/>
      <c r="B43" s="43"/>
    </row>
    <row r="44" spans="1:4" ht="16" x14ac:dyDescent="0.2">
      <c r="A44" s="45" t="s">
        <v>39</v>
      </c>
      <c r="B44" s="46">
        <v>-8.4799999999999997E-3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6"/>
  <sheetViews>
    <sheetView zoomScale="125" zoomScaleNormal="125" workbookViewId="0"/>
  </sheetViews>
  <sheetFormatPr baseColWidth="10" defaultColWidth="8.83203125" defaultRowHeight="16" x14ac:dyDescent="0.2"/>
  <cols>
    <col min="1" max="1" width="18" style="1" customWidth="1"/>
    <col min="2" max="2" width="31.83203125" style="23" customWidth="1"/>
    <col min="3" max="3" width="29.1640625" style="23" customWidth="1"/>
    <col min="4" max="4" width="22.6640625" style="1" bestFit="1" customWidth="1"/>
    <col min="5" max="5" width="13.83203125" style="1" bestFit="1" customWidth="1"/>
    <col min="6" max="6" width="11.6640625" style="1" customWidth="1"/>
    <col min="7" max="7" width="11.83203125" style="1" customWidth="1"/>
    <col min="8" max="8" width="7" style="1" customWidth="1"/>
    <col min="9" max="9" width="11" style="1" bestFit="1" customWidth="1"/>
    <col min="10" max="10" width="10" style="1" bestFit="1" customWidth="1"/>
    <col min="11" max="11" width="8.83203125" style="1"/>
    <col min="12" max="12" width="12.5" style="1" customWidth="1"/>
    <col min="13" max="13" width="15.83203125" style="1" customWidth="1"/>
    <col min="14" max="14" width="16.1640625" style="1" customWidth="1"/>
    <col min="15" max="18" width="8.83203125" style="1"/>
    <col min="19" max="19" width="16.1640625" style="1" customWidth="1"/>
    <col min="20" max="16384" width="8.83203125" style="1"/>
  </cols>
  <sheetData>
    <row r="1" spans="1:2" x14ac:dyDescent="0.2">
      <c r="A1" s="21" t="s">
        <v>68</v>
      </c>
    </row>
    <row r="6" spans="1:2" x14ac:dyDescent="0.2">
      <c r="B6" s="24"/>
    </row>
    <row r="7" spans="1:2" x14ac:dyDescent="0.2">
      <c r="B7" s="24"/>
    </row>
    <row r="8" spans="1:2" x14ac:dyDescent="0.2">
      <c r="B8" s="24"/>
    </row>
    <row r="17" spans="1:4" x14ac:dyDescent="0.2">
      <c r="A17" s="3"/>
      <c r="B17" s="48"/>
      <c r="C17" s="48"/>
    </row>
    <row r="18" spans="1:4" x14ac:dyDescent="0.2">
      <c r="A18" s="3"/>
      <c r="B18" s="48"/>
      <c r="C18" s="48"/>
    </row>
    <row r="19" spans="1:4" x14ac:dyDescent="0.2">
      <c r="A19" s="3"/>
      <c r="B19" s="48"/>
      <c r="C19" s="48"/>
    </row>
    <row r="20" spans="1:4" x14ac:dyDescent="0.2">
      <c r="A20" s="50" t="s">
        <v>81</v>
      </c>
      <c r="B20" s="49"/>
      <c r="C20" s="49"/>
      <c r="D20" s="22"/>
    </row>
    <row r="21" spans="1:4" x14ac:dyDescent="0.2">
      <c r="A21" s="36" t="s">
        <v>67</v>
      </c>
      <c r="B21" s="49"/>
      <c r="C21" s="49"/>
      <c r="D21" s="22"/>
    </row>
    <row r="22" spans="1:4" x14ac:dyDescent="0.2">
      <c r="A22" s="37" t="s">
        <v>61</v>
      </c>
      <c r="B22" s="49"/>
      <c r="C22" s="49"/>
      <c r="D22" s="22"/>
    </row>
    <row r="23" spans="1:4" x14ac:dyDescent="0.2">
      <c r="A23" s="3"/>
      <c r="B23" s="49"/>
      <c r="C23" s="49"/>
      <c r="D23" s="22"/>
    </row>
    <row r="24" spans="1:4" x14ac:dyDescent="0.2">
      <c r="A24" s="3"/>
      <c r="B24" s="49"/>
      <c r="C24" s="48"/>
    </row>
    <row r="25" spans="1:4" ht="34" x14ac:dyDescent="0.2">
      <c r="A25" s="51"/>
      <c r="B25" s="52" t="s">
        <v>72</v>
      </c>
      <c r="C25" s="53" t="s">
        <v>73</v>
      </c>
    </row>
    <row r="26" spans="1:4" x14ac:dyDescent="0.2">
      <c r="A26" s="27" t="s">
        <v>78</v>
      </c>
      <c r="B26" s="28">
        <v>0.69</v>
      </c>
      <c r="C26" s="28">
        <v>0.5</v>
      </c>
    </row>
    <row r="27" spans="1:4" x14ac:dyDescent="0.2">
      <c r="A27" s="27" t="s">
        <v>79</v>
      </c>
      <c r="B27" s="28">
        <v>0.90999999999999992</v>
      </c>
      <c r="C27" s="28">
        <v>0.96</v>
      </c>
    </row>
    <row r="28" spans="1:4" x14ac:dyDescent="0.2">
      <c r="A28" s="29" t="s">
        <v>80</v>
      </c>
      <c r="B28" s="30">
        <v>0.96</v>
      </c>
      <c r="C28" s="30">
        <v>0.99</v>
      </c>
    </row>
    <row r="29" spans="1:4" x14ac:dyDescent="0.2">
      <c r="A29" s="3"/>
      <c r="B29" s="48"/>
      <c r="C29" s="48"/>
    </row>
    <row r="30" spans="1:4" x14ac:dyDescent="0.2">
      <c r="A30" s="3"/>
      <c r="B30" s="48"/>
      <c r="C30" s="48"/>
    </row>
    <row r="31" spans="1:4" x14ac:dyDescent="0.2">
      <c r="A31" s="3"/>
      <c r="B31" s="48"/>
      <c r="C31" s="48"/>
    </row>
    <row r="32" spans="1:4" x14ac:dyDescent="0.2">
      <c r="A32" s="3"/>
      <c r="B32" s="48"/>
      <c r="C32" s="48"/>
    </row>
    <row r="33" spans="1:4" x14ac:dyDescent="0.2">
      <c r="A33" s="3"/>
      <c r="B33" s="48"/>
      <c r="C33" s="48"/>
    </row>
    <row r="34" spans="1:4" x14ac:dyDescent="0.2">
      <c r="A34" s="3"/>
      <c r="B34" s="48"/>
      <c r="C34" s="48"/>
    </row>
    <row r="35" spans="1:4" x14ac:dyDescent="0.2">
      <c r="A35" s="3"/>
      <c r="B35" s="48"/>
      <c r="C35" s="48"/>
    </row>
    <row r="45" spans="1:4" x14ac:dyDescent="0.2">
      <c r="B45" s="24"/>
      <c r="C45" s="24"/>
      <c r="D45" s="22"/>
    </row>
    <row r="46" spans="1:4" x14ac:dyDescent="0.2">
      <c r="B46" s="24"/>
      <c r="C46" s="24"/>
      <c r="D46" s="22"/>
    </row>
    <row r="47" spans="1:4" x14ac:dyDescent="0.2">
      <c r="B47" s="24"/>
      <c r="C47" s="24"/>
      <c r="D47" s="22"/>
    </row>
    <row r="50" spans="1:4" x14ac:dyDescent="0.2">
      <c r="A50" s="47"/>
    </row>
    <row r="52" spans="1:4" x14ac:dyDescent="0.2">
      <c r="B52" s="24"/>
      <c r="C52" s="24"/>
      <c r="D52" s="22"/>
    </row>
    <row r="53" spans="1:4" x14ac:dyDescent="0.2">
      <c r="B53" s="24"/>
      <c r="C53" s="24"/>
      <c r="D53" s="22"/>
    </row>
    <row r="54" spans="1:4" x14ac:dyDescent="0.2">
      <c r="B54" s="24"/>
      <c r="C54" s="24"/>
      <c r="D54" s="22"/>
    </row>
    <row r="55" spans="1:4" x14ac:dyDescent="0.2">
      <c r="B55" s="24"/>
      <c r="C55" s="24"/>
      <c r="D55" s="22"/>
    </row>
    <row r="56" spans="1:4" x14ac:dyDescent="0.2">
      <c r="B56" s="24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3"/>
  <sheetViews>
    <sheetView zoomScale="125" zoomScaleNormal="125" workbookViewId="0"/>
  </sheetViews>
  <sheetFormatPr baseColWidth="10" defaultColWidth="12.5" defaultRowHeight="16" x14ac:dyDescent="0.2"/>
  <cols>
    <col min="1" max="1" width="29.5" style="19" customWidth="1"/>
    <col min="2" max="5" width="12.5" style="19"/>
    <col min="6" max="6" width="30.6640625" style="19" customWidth="1"/>
    <col min="7" max="16384" width="12.5" style="19"/>
  </cols>
  <sheetData>
    <row r="1" spans="1:1" x14ac:dyDescent="0.2">
      <c r="A1" s="2" t="s">
        <v>66</v>
      </c>
    </row>
    <row r="20" spans="1:2" x14ac:dyDescent="0.2">
      <c r="A20" s="35" t="s">
        <v>69</v>
      </c>
    </row>
    <row r="21" spans="1:2" x14ac:dyDescent="0.2">
      <c r="A21" s="36" t="s">
        <v>70</v>
      </c>
    </row>
    <row r="22" spans="1:2" x14ac:dyDescent="0.2">
      <c r="A22" s="37" t="s">
        <v>61</v>
      </c>
    </row>
    <row r="25" spans="1:2" x14ac:dyDescent="0.2">
      <c r="A25" s="54" t="s">
        <v>20</v>
      </c>
      <c r="B25" s="55">
        <v>7.0000000000000007E-2</v>
      </c>
    </row>
    <row r="26" spans="1:2" x14ac:dyDescent="0.2">
      <c r="A26" s="56" t="s">
        <v>46</v>
      </c>
      <c r="B26" s="57">
        <v>0.02</v>
      </c>
    </row>
    <row r="27" spans="1:2" x14ac:dyDescent="0.2">
      <c r="A27" s="56" t="s">
        <v>48</v>
      </c>
      <c r="B27" s="57">
        <v>0.06</v>
      </c>
    </row>
    <row r="28" spans="1:2" x14ac:dyDescent="0.2">
      <c r="A28" s="56" t="s">
        <v>49</v>
      </c>
      <c r="B28" s="57">
        <v>0.09</v>
      </c>
    </row>
    <row r="29" spans="1:2" x14ac:dyDescent="0.2">
      <c r="A29" s="56" t="s">
        <v>82</v>
      </c>
      <c r="B29" s="57">
        <v>0.09</v>
      </c>
    </row>
    <row r="30" spans="1:2" x14ac:dyDescent="0.2">
      <c r="A30" s="56" t="s">
        <v>47</v>
      </c>
      <c r="B30" s="57">
        <v>0.11</v>
      </c>
    </row>
    <row r="31" spans="1:2" x14ac:dyDescent="0.2">
      <c r="A31" s="56" t="s">
        <v>45</v>
      </c>
      <c r="B31" s="57">
        <v>0.35</v>
      </c>
    </row>
    <row r="32" spans="1:2" x14ac:dyDescent="0.2">
      <c r="A32" s="58" t="s">
        <v>44</v>
      </c>
      <c r="B32" s="59">
        <v>0.74</v>
      </c>
    </row>
    <row r="43" spans="1:1" x14ac:dyDescent="0.2">
      <c r="A43" s="19" t="s">
        <v>51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workbookViewId="0">
      <selection activeCell="J19" sqref="J19"/>
    </sheetView>
  </sheetViews>
  <sheetFormatPr baseColWidth="10" defaultColWidth="8.83203125" defaultRowHeight="15" x14ac:dyDescent="0.2"/>
  <cols>
    <col min="1" max="1" width="32.33203125" bestFit="1" customWidth="1"/>
    <col min="2" max="2" width="16.6640625" customWidth="1"/>
    <col min="3" max="3" width="19.6640625" bestFit="1" customWidth="1"/>
    <col min="4" max="4" width="12.83203125" bestFit="1" customWidth="1"/>
  </cols>
  <sheetData>
    <row r="1" spans="1:11" x14ac:dyDescent="0.2">
      <c r="B1" t="s">
        <v>52</v>
      </c>
      <c r="C1" s="5" t="s">
        <v>53</v>
      </c>
      <c r="D1" s="6" t="s">
        <v>5</v>
      </c>
      <c r="E1" s="6" t="s">
        <v>6</v>
      </c>
      <c r="F1" s="6"/>
      <c r="G1" t="s">
        <v>7</v>
      </c>
      <c r="H1" s="6" t="s">
        <v>8</v>
      </c>
      <c r="I1" s="6"/>
      <c r="J1" s="6"/>
      <c r="K1" s="6"/>
    </row>
    <row r="2" spans="1:11" x14ac:dyDescent="0.2">
      <c r="A2" t="s">
        <v>9</v>
      </c>
      <c r="B2">
        <v>0.72</v>
      </c>
      <c r="C2" s="20">
        <v>24700000</v>
      </c>
      <c r="D2" s="20">
        <v>24700000</v>
      </c>
      <c r="E2">
        <v>1</v>
      </c>
      <c r="F2" s="9">
        <f>D2/C24</f>
        <v>0.18688828701949017</v>
      </c>
      <c r="G2">
        <f>E2*B2</f>
        <v>0.72</v>
      </c>
      <c r="H2">
        <f>SUM(G2:G2)</f>
        <v>0.72</v>
      </c>
    </row>
    <row r="3" spans="1:11" x14ac:dyDescent="0.2">
      <c r="C3" s="5"/>
    </row>
    <row r="4" spans="1:11" x14ac:dyDescent="0.2">
      <c r="A4" t="s">
        <v>10</v>
      </c>
      <c r="B4">
        <v>0.93</v>
      </c>
      <c r="C4">
        <v>6553166</v>
      </c>
      <c r="D4" s="20">
        <v>34200000</v>
      </c>
      <c r="E4">
        <v>0.19137190000000001</v>
      </c>
      <c r="F4" s="9">
        <f>D4/C24</f>
        <v>0.25876839741160179</v>
      </c>
      <c r="G4">
        <f>E4*B4</f>
        <v>0.17797586700000001</v>
      </c>
      <c r="H4">
        <f>SUM(G4:G6)</f>
        <v>0.68764763500000003</v>
      </c>
    </row>
    <row r="5" spans="1:11" x14ac:dyDescent="0.2">
      <c r="A5" t="s">
        <v>11</v>
      </c>
      <c r="B5">
        <v>0.52</v>
      </c>
      <c r="C5">
        <v>2240148</v>
      </c>
      <c r="D5" s="20">
        <v>34200000</v>
      </c>
      <c r="E5">
        <v>6.5419000000000005E-2</v>
      </c>
      <c r="F5" s="9"/>
      <c r="G5">
        <f>E5*B5</f>
        <v>3.401788E-2</v>
      </c>
    </row>
    <row r="6" spans="1:11" x14ac:dyDescent="0.2">
      <c r="A6" t="s">
        <v>12</v>
      </c>
      <c r="B6">
        <v>0.64</v>
      </c>
      <c r="C6" s="20">
        <v>25400000</v>
      </c>
      <c r="D6" s="20">
        <v>34200000</v>
      </c>
      <c r="E6">
        <v>0.74320920000000001</v>
      </c>
      <c r="F6" s="9"/>
      <c r="G6">
        <f>E6*B6</f>
        <v>0.47565388800000002</v>
      </c>
    </row>
    <row r="8" spans="1:11" x14ac:dyDescent="0.2">
      <c r="A8" t="s">
        <v>13</v>
      </c>
      <c r="B8">
        <v>0.72</v>
      </c>
      <c r="C8" s="20">
        <v>15700000</v>
      </c>
      <c r="D8" s="20">
        <v>30200000</v>
      </c>
      <c r="E8">
        <v>0.51989209999999997</v>
      </c>
      <c r="F8" s="9">
        <f>D8/C24</f>
        <v>0.22850308777281794</v>
      </c>
      <c r="G8">
        <f>E8*B8</f>
        <v>0.37432231199999999</v>
      </c>
      <c r="H8">
        <f>SUM(G8:G9)</f>
        <v>0.542360077</v>
      </c>
    </row>
    <row r="9" spans="1:11" x14ac:dyDescent="0.2">
      <c r="A9" t="s">
        <v>14</v>
      </c>
      <c r="B9">
        <v>0.35</v>
      </c>
      <c r="C9" s="20">
        <v>14500000</v>
      </c>
      <c r="D9" s="20">
        <v>30200000</v>
      </c>
      <c r="E9">
        <v>0.48010789999999998</v>
      </c>
      <c r="F9" s="9"/>
      <c r="G9">
        <f>E9*B9</f>
        <v>0.16803776499999998</v>
      </c>
    </row>
    <row r="10" spans="1:11" x14ac:dyDescent="0.2">
      <c r="C10" s="5"/>
    </row>
    <row r="11" spans="1:11" x14ac:dyDescent="0.2">
      <c r="A11" t="s">
        <v>15</v>
      </c>
      <c r="B11">
        <v>0.56999999999999995</v>
      </c>
      <c r="C11">
        <v>7043901</v>
      </c>
      <c r="D11" s="20">
        <v>31400000</v>
      </c>
      <c r="E11">
        <v>0.2244353</v>
      </c>
      <c r="F11" s="9">
        <f>D11/C24</f>
        <v>0.23758268066445309</v>
      </c>
      <c r="G11">
        <f>E11*B11</f>
        <v>0.12792812099999998</v>
      </c>
      <c r="H11">
        <f>SUM(G11:G15)</f>
        <v>0.76761801399999996</v>
      </c>
    </row>
    <row r="12" spans="1:11" x14ac:dyDescent="0.2">
      <c r="A12" t="s">
        <v>16</v>
      </c>
      <c r="B12">
        <v>0.99</v>
      </c>
      <c r="C12">
        <v>641700</v>
      </c>
      <c r="D12" s="20">
        <v>31400000</v>
      </c>
      <c r="E12">
        <v>2.0446099999999998E-2</v>
      </c>
      <c r="F12" s="9"/>
      <c r="G12">
        <f>E12*B12</f>
        <v>2.0241638999999999E-2</v>
      </c>
    </row>
    <row r="13" spans="1:11" x14ac:dyDescent="0.2">
      <c r="A13" t="s">
        <v>17</v>
      </c>
      <c r="B13">
        <v>0.85</v>
      </c>
      <c r="C13" s="20">
        <v>12100000</v>
      </c>
      <c r="D13" s="20">
        <v>31400000</v>
      </c>
      <c r="E13">
        <v>0.38584679999999999</v>
      </c>
      <c r="F13" s="9"/>
      <c r="G13">
        <f>E13*B13</f>
        <v>0.32796977999999999</v>
      </c>
    </row>
    <row r="14" spans="1:11" x14ac:dyDescent="0.2">
      <c r="A14" t="s">
        <v>18</v>
      </c>
      <c r="B14">
        <v>0.78</v>
      </c>
      <c r="C14">
        <v>6181224</v>
      </c>
      <c r="D14" s="20">
        <v>31400000</v>
      </c>
      <c r="E14">
        <v>0.19694829999999999</v>
      </c>
      <c r="F14" s="9"/>
      <c r="G14">
        <f>E14*B14</f>
        <v>0.15361967400000001</v>
      </c>
    </row>
    <row r="15" spans="1:11" x14ac:dyDescent="0.2">
      <c r="A15" t="s">
        <v>19</v>
      </c>
      <c r="B15">
        <v>0.8</v>
      </c>
      <c r="C15">
        <v>5408372</v>
      </c>
      <c r="D15" s="20">
        <v>31400000</v>
      </c>
      <c r="E15">
        <v>0.17232349999999999</v>
      </c>
      <c r="F15" s="9"/>
      <c r="G15">
        <f>E15*B15</f>
        <v>0.1378588</v>
      </c>
    </row>
    <row r="16" spans="1:11" x14ac:dyDescent="0.2">
      <c r="C16" s="5"/>
    </row>
    <row r="17" spans="1:17" x14ac:dyDescent="0.2">
      <c r="A17" t="s">
        <v>20</v>
      </c>
      <c r="B17">
        <v>0.47</v>
      </c>
      <c r="C17">
        <v>5619240</v>
      </c>
      <c r="D17" s="20">
        <v>11700000</v>
      </c>
      <c r="E17">
        <v>0.48044100000000001</v>
      </c>
      <c r="F17" s="9">
        <f>D17/C24</f>
        <v>8.8526030693442712E-2</v>
      </c>
      <c r="G17">
        <f>E17*B17</f>
        <v>0.22580726999999998</v>
      </c>
      <c r="H17">
        <f>SUM(G17:G19)</f>
        <v>0.54815232999999997</v>
      </c>
    </row>
    <row r="18" spans="1:17" x14ac:dyDescent="0.2">
      <c r="A18" t="s">
        <v>21</v>
      </c>
      <c r="B18">
        <v>0.35</v>
      </c>
      <c r="C18">
        <v>2504413</v>
      </c>
      <c r="D18" s="20">
        <v>11700000</v>
      </c>
      <c r="E18">
        <v>0.2141255</v>
      </c>
      <c r="F18" s="9"/>
      <c r="G18">
        <f>E18*B18</f>
        <v>7.4943924999999995E-2</v>
      </c>
    </row>
    <row r="19" spans="1:17" x14ac:dyDescent="0.2">
      <c r="A19" t="s">
        <v>22</v>
      </c>
      <c r="B19">
        <v>0.81</v>
      </c>
      <c r="C19">
        <v>3572352</v>
      </c>
      <c r="D19" s="20">
        <v>11700000</v>
      </c>
      <c r="E19">
        <v>0.30543350000000002</v>
      </c>
      <c r="F19" s="9"/>
      <c r="G19">
        <f>E19*B19</f>
        <v>0.24740113500000005</v>
      </c>
    </row>
    <row r="20" spans="1:17" x14ac:dyDescent="0.2">
      <c r="A20" t="s">
        <v>23</v>
      </c>
      <c r="C20">
        <v>40765</v>
      </c>
      <c r="D20">
        <v>40765</v>
      </c>
      <c r="E20">
        <v>1</v>
      </c>
      <c r="F20" s="9"/>
      <c r="G20">
        <f>E20*B20</f>
        <v>0</v>
      </c>
    </row>
    <row r="23" spans="1:17" x14ac:dyDescent="0.2">
      <c r="G23" t="s">
        <v>24</v>
      </c>
      <c r="H23" s="8">
        <f>H4</f>
        <v>0.68764763500000003</v>
      </c>
      <c r="J23" t="s">
        <v>25</v>
      </c>
      <c r="K23" s="8">
        <f>H27</f>
        <v>0.54815232999999997</v>
      </c>
    </row>
    <row r="24" spans="1:17" x14ac:dyDescent="0.2">
      <c r="C24" s="13">
        <f>SUM(C2:C19)</f>
        <v>132164516</v>
      </c>
      <c r="G24" t="s">
        <v>26</v>
      </c>
      <c r="H24" s="8">
        <f>H11</f>
        <v>0.76761801399999996</v>
      </c>
      <c r="J24" t="s">
        <v>27</v>
      </c>
      <c r="K24" s="8">
        <f>H26</f>
        <v>0.542360077</v>
      </c>
      <c r="P24" s="20"/>
      <c r="Q24" s="20"/>
    </row>
    <row r="25" spans="1:17" x14ac:dyDescent="0.2">
      <c r="G25" t="s">
        <v>28</v>
      </c>
      <c r="H25" s="8">
        <f>H2</f>
        <v>0.72</v>
      </c>
      <c r="J25" t="s">
        <v>28</v>
      </c>
      <c r="K25" s="8">
        <f>H25</f>
        <v>0.72</v>
      </c>
      <c r="Q25" s="20"/>
    </row>
    <row r="26" spans="1:17" x14ac:dyDescent="0.2">
      <c r="G26" t="s">
        <v>27</v>
      </c>
      <c r="H26" s="8">
        <f>H8</f>
        <v>0.542360077</v>
      </c>
      <c r="J26" t="s">
        <v>26</v>
      </c>
      <c r="K26" s="8">
        <f>H24</f>
        <v>0.76761801399999996</v>
      </c>
      <c r="Q26" s="20"/>
    </row>
    <row r="27" spans="1:17" x14ac:dyDescent="0.2">
      <c r="G27" t="s">
        <v>29</v>
      </c>
      <c r="H27" s="8">
        <f>H17</f>
        <v>0.54815232999999997</v>
      </c>
      <c r="J27" t="s">
        <v>24</v>
      </c>
      <c r="K27" s="8">
        <f>H23</f>
        <v>0.68764763500000003</v>
      </c>
      <c r="P27" s="20"/>
      <c r="Q27" s="20"/>
    </row>
    <row r="28" spans="1:17" x14ac:dyDescent="0.2">
      <c r="P28" s="20"/>
      <c r="Q28" s="20"/>
    </row>
    <row r="29" spans="1:17" x14ac:dyDescent="0.2">
      <c r="P29" s="20"/>
      <c r="Q29" s="20"/>
    </row>
    <row r="30" spans="1:17" x14ac:dyDescent="0.2">
      <c r="Q30" s="20"/>
    </row>
    <row r="31" spans="1:17" x14ac:dyDescent="0.2">
      <c r="Q31" s="20"/>
    </row>
    <row r="32" spans="1:17" x14ac:dyDescent="0.2">
      <c r="P32" s="20"/>
      <c r="Q32" s="20"/>
    </row>
    <row r="33" spans="1:17" x14ac:dyDescent="0.2">
      <c r="Q33" s="20"/>
    </row>
    <row r="34" spans="1:17" x14ac:dyDescent="0.2">
      <c r="A34" t="s">
        <v>50</v>
      </c>
      <c r="Q34" s="20"/>
    </row>
    <row r="35" spans="1:17" x14ac:dyDescent="0.2">
      <c r="Q35" s="20"/>
    </row>
    <row r="36" spans="1:17" x14ac:dyDescent="0.2">
      <c r="Q36" s="20"/>
    </row>
    <row r="37" spans="1:17" x14ac:dyDescent="0.2">
      <c r="Q37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4"/>
  <sheetViews>
    <sheetView topLeftCell="A7" workbookViewId="0">
      <selection activeCell="B12" sqref="B12"/>
    </sheetView>
  </sheetViews>
  <sheetFormatPr baseColWidth="10" defaultColWidth="9.1640625" defaultRowHeight="15" x14ac:dyDescent="0.2"/>
  <cols>
    <col min="1" max="1" width="13.33203125" bestFit="1" customWidth="1"/>
    <col min="2" max="2" width="15" customWidth="1"/>
    <col min="3" max="3" width="9.5" customWidth="1"/>
    <col min="4" max="4" width="27.1640625" bestFit="1" customWidth="1"/>
    <col min="5" max="5" width="9.5" customWidth="1"/>
    <col min="6" max="6" width="5" bestFit="1" customWidth="1"/>
    <col min="7" max="8" width="9.5" customWidth="1"/>
    <col min="9" max="9" width="27.5" customWidth="1"/>
    <col min="10" max="10" width="9.5" customWidth="1"/>
    <col min="11" max="11" width="10.5" bestFit="1" customWidth="1"/>
    <col min="13" max="13" width="19.33203125" bestFit="1" customWidth="1"/>
    <col min="14" max="14" width="11.5" bestFit="1" customWidth="1"/>
    <col min="15" max="15" width="21.5" customWidth="1"/>
    <col min="16" max="16" width="13.33203125" bestFit="1" customWidth="1"/>
    <col min="17" max="17" width="10" customWidth="1"/>
    <col min="18" max="18" width="13.1640625" style="7" customWidth="1"/>
    <col min="19" max="19" width="14.6640625" style="8" customWidth="1"/>
  </cols>
  <sheetData>
    <row r="1" spans="1:18" x14ac:dyDescent="0.2">
      <c r="A1" t="s">
        <v>37</v>
      </c>
      <c r="G1" s="8"/>
      <c r="J1" s="8"/>
    </row>
    <row r="2" spans="1:18" x14ac:dyDescent="0.2">
      <c r="R2" s="8"/>
    </row>
    <row r="3" spans="1:18" x14ac:dyDescent="0.2">
      <c r="A3" t="s">
        <v>32</v>
      </c>
      <c r="B3" s="8">
        <v>0.65107446999999996</v>
      </c>
    </row>
    <row r="4" spans="1:18" x14ac:dyDescent="0.2">
      <c r="A4" t="s">
        <v>33</v>
      </c>
      <c r="B4" s="8">
        <v>0.67577598000000005</v>
      </c>
      <c r="E4" t="s">
        <v>30</v>
      </c>
      <c r="F4" t="s">
        <v>31</v>
      </c>
    </row>
    <row r="5" spans="1:18" x14ac:dyDescent="0.2">
      <c r="A5" t="s">
        <v>34</v>
      </c>
      <c r="B5" s="8">
        <v>0.47686581</v>
      </c>
      <c r="D5" t="s">
        <v>20</v>
      </c>
      <c r="E5" s="8">
        <f>'Figure 4 calc'!K23</f>
        <v>0.54815232999999997</v>
      </c>
      <c r="F5" s="4">
        <f>B7</f>
        <v>0.53195395999999995</v>
      </c>
    </row>
    <row r="6" spans="1:18" x14ac:dyDescent="0.2">
      <c r="A6" t="s">
        <v>35</v>
      </c>
      <c r="B6" s="8">
        <v>0.67155056999999996</v>
      </c>
      <c r="D6" t="s">
        <v>27</v>
      </c>
      <c r="E6" s="8">
        <f>'Figure 4 calc'!K24</f>
        <v>0.542360077</v>
      </c>
      <c r="F6" s="4">
        <f>B5</f>
        <v>0.47686581</v>
      </c>
    </row>
    <row r="7" spans="1:18" x14ac:dyDescent="0.2">
      <c r="A7" t="s">
        <v>20</v>
      </c>
      <c r="B7" s="8">
        <v>0.53195395999999995</v>
      </c>
      <c r="D7" t="s">
        <v>28</v>
      </c>
      <c r="E7" s="8">
        <f>'Figure 4 calc'!K25</f>
        <v>0.72</v>
      </c>
      <c r="F7" s="4">
        <f>B3</f>
        <v>0.65107446999999996</v>
      </c>
    </row>
    <row r="8" spans="1:18" x14ac:dyDescent="0.2">
      <c r="D8" t="s">
        <v>26</v>
      </c>
      <c r="E8" s="8">
        <f>'Figure 4 calc'!K26</f>
        <v>0.76761801399999996</v>
      </c>
      <c r="F8" s="4">
        <f>B6</f>
        <v>0.67155056999999996</v>
      </c>
    </row>
    <row r="9" spans="1:18" x14ac:dyDescent="0.2">
      <c r="A9" t="s">
        <v>1</v>
      </c>
      <c r="B9">
        <v>0.62371812999999998</v>
      </c>
      <c r="D9" t="s">
        <v>24</v>
      </c>
      <c r="E9" s="8">
        <f>'Figure 4 calc'!K27</f>
        <v>0.68764763500000003</v>
      </c>
      <c r="F9" s="4">
        <f>B4</f>
        <v>0.67577598000000005</v>
      </c>
    </row>
    <row r="10" spans="1:18" x14ac:dyDescent="0.2">
      <c r="D10" s="14"/>
    </row>
    <row r="12" spans="1:18" x14ac:dyDescent="0.2">
      <c r="D12" s="14"/>
      <c r="E12" s="14"/>
    </row>
    <row r="21" spans="1:19" s="11" customFormat="1" x14ac:dyDescent="0.2">
      <c r="A21" s="11" t="s">
        <v>36</v>
      </c>
      <c r="R21" s="12"/>
      <c r="S21" s="15"/>
    </row>
    <row r="23" spans="1:19" x14ac:dyDescent="0.2">
      <c r="A23" t="s">
        <v>32</v>
      </c>
      <c r="B23">
        <v>0.55189264999999998</v>
      </c>
      <c r="E23" t="s">
        <v>31</v>
      </c>
    </row>
    <row r="24" spans="1:19" x14ac:dyDescent="0.2">
      <c r="A24" t="s">
        <v>33</v>
      </c>
      <c r="B24">
        <v>0.59025494999999994</v>
      </c>
      <c r="D24" t="s">
        <v>20</v>
      </c>
      <c r="E24" s="8">
        <f>B27</f>
        <v>0.41392506000000001</v>
      </c>
    </row>
    <row r="25" spans="1:19" x14ac:dyDescent="0.2">
      <c r="A25" t="s">
        <v>34</v>
      </c>
      <c r="B25">
        <v>0.40278001000000002</v>
      </c>
      <c r="D25" t="s">
        <v>27</v>
      </c>
      <c r="E25" s="8">
        <f>B25</f>
        <v>0.40278001000000002</v>
      </c>
    </row>
    <row r="26" spans="1:19" x14ac:dyDescent="0.2">
      <c r="A26" t="s">
        <v>35</v>
      </c>
      <c r="B26">
        <v>0.54139486000000003</v>
      </c>
      <c r="D26" t="s">
        <v>28</v>
      </c>
      <c r="E26" s="8">
        <f>B23</f>
        <v>0.55189264999999998</v>
      </c>
    </row>
    <row r="27" spans="1:19" x14ac:dyDescent="0.2">
      <c r="A27" t="s">
        <v>20</v>
      </c>
      <c r="B27">
        <v>0.41392506000000001</v>
      </c>
      <c r="D27" t="s">
        <v>26</v>
      </c>
      <c r="E27" s="8">
        <f>B26</f>
        <v>0.54139486000000003</v>
      </c>
    </row>
    <row r="28" spans="1:19" x14ac:dyDescent="0.2">
      <c r="D28" t="s">
        <v>24</v>
      </c>
      <c r="E28" s="8">
        <f>B24</f>
        <v>0.59025494999999994</v>
      </c>
    </row>
    <row r="29" spans="1:19" x14ac:dyDescent="0.2">
      <c r="D29" s="14"/>
    </row>
    <row r="30" spans="1:19" x14ac:dyDescent="0.2">
      <c r="D30" s="14"/>
    </row>
    <row r="31" spans="1:19" x14ac:dyDescent="0.2">
      <c r="D31" s="14"/>
    </row>
    <row r="32" spans="1:19" x14ac:dyDescent="0.2">
      <c r="D32" s="14"/>
    </row>
    <row r="34" spans="4:5" x14ac:dyDescent="0.2">
      <c r="D34" s="14"/>
      <c r="E34" s="1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4 calc</vt:lpstr>
      <vt:lpstr>old Figures 4 and 5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Hubbard</dc:creator>
  <cp:lastModifiedBy>Amy Grzybowski</cp:lastModifiedBy>
  <dcterms:created xsi:type="dcterms:W3CDTF">2022-03-02T14:48:03Z</dcterms:created>
  <dcterms:modified xsi:type="dcterms:W3CDTF">2022-12-06T21:24:38Z</dcterms:modified>
</cp:coreProperties>
</file>